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douwe\Documents\WKspel\"/>
    </mc:Choice>
  </mc:AlternateContent>
  <xr:revisionPtr revIDLastSave="0" documentId="8_{E5DE9D5F-8349-44C6-A79D-476F97FEFB4F}" xr6:coauthVersionLast="47" xr6:coauthVersionMax="47" xr10:uidLastSave="{00000000-0000-0000-0000-000000000000}"/>
  <bookViews>
    <workbookView xWindow="-108" yWindow="-108" windowWidth="23256" windowHeight="12456" xr2:uid="{1068BBCE-04DC-41EA-A8E7-65BB03FDF7B0}"/>
  </bookViews>
  <sheets>
    <sheet name="Deelnameformulier WK Spel 2026" sheetId="10" r:id="rId1"/>
    <sheet name="Spelregels en Puntentelling" sheetId="12" r:id="rId2"/>
    <sheet name="Verwerkingsblad" sheetId="21" r:id="rId3"/>
    <sheet name="Knock-Out" sheetId="9" state="hidden" r:id="rId4"/>
    <sheet name="3e plek" sheetId="17" state="hidden" r:id="rId5"/>
    <sheet name="Keuze" sheetId="20" state="hidden" r:id="rId6"/>
    <sheet name="Mapping" sheetId="19" state="hidden" r:id="rId7"/>
    <sheet name="Resultaat" sheetId="18" state="hidden" r:id="rId8"/>
    <sheet name="Poule A" sheetId="1" state="hidden" r:id="rId9"/>
    <sheet name="Poule B" sheetId="2" state="hidden" r:id="rId10"/>
    <sheet name="Poule C" sheetId="3" state="hidden" r:id="rId11"/>
    <sheet name="Poule D" sheetId="4" state="hidden" r:id="rId12"/>
    <sheet name="Poule E" sheetId="5" state="hidden" r:id="rId13"/>
    <sheet name="Poule F" sheetId="6" state="hidden" r:id="rId14"/>
    <sheet name="Poule G" sheetId="7" state="hidden" r:id="rId15"/>
    <sheet name="Poule H" sheetId="8" state="hidden" r:id="rId16"/>
    <sheet name="Poule I" sheetId="13" state="hidden" r:id="rId17"/>
    <sheet name="Poule J" sheetId="15" state="hidden" r:id="rId18"/>
    <sheet name="Poule K" sheetId="16" state="hidden" r:id="rId19"/>
    <sheet name="Poule L" sheetId="14" state="hidden" r:id="rId20"/>
  </sheets>
  <definedNames>
    <definedName name="_xlnm.Print_Area" localSheetId="0">'Deelnameformulier WK Spel 2026'!$A$1:$U$98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2" i="21" l="1"/>
  <c r="E112" i="21"/>
  <c r="F112" i="21"/>
  <c r="D113" i="21"/>
  <c r="E113" i="21"/>
  <c r="F113" i="21"/>
  <c r="D114" i="21"/>
  <c r="E114" i="21"/>
  <c r="F114" i="21"/>
  <c r="E111" i="21"/>
  <c r="F111" i="21"/>
  <c r="D111" i="21"/>
  <c r="F118" i="21"/>
  <c r="D118" i="21"/>
  <c r="F117" i="21"/>
  <c r="D117" i="21"/>
  <c r="F116" i="21"/>
  <c r="D116" i="21"/>
  <c r="F115" i="21"/>
  <c r="D115" i="21"/>
  <c r="F110" i="21"/>
  <c r="D110" i="21"/>
  <c r="F109" i="21"/>
  <c r="D109" i="21"/>
  <c r="F108" i="21"/>
  <c r="D108" i="21"/>
  <c r="F107" i="21"/>
  <c r="D107" i="21"/>
  <c r="F106" i="21"/>
  <c r="D106" i="21"/>
  <c r="F105" i="21"/>
  <c r="D105" i="21"/>
  <c r="F104" i="21"/>
  <c r="D104" i="21"/>
  <c r="F103" i="21"/>
  <c r="D103" i="21"/>
  <c r="F102" i="21"/>
  <c r="E102" i="21"/>
  <c r="D102" i="21"/>
  <c r="F101" i="21"/>
  <c r="E101" i="21"/>
  <c r="D101" i="21"/>
  <c r="F100" i="21"/>
  <c r="E100" i="21"/>
  <c r="D100" i="21"/>
  <c r="F99" i="21"/>
  <c r="E99" i="21"/>
  <c r="D99" i="21"/>
  <c r="F98" i="21"/>
  <c r="E98" i="21"/>
  <c r="D98" i="21"/>
  <c r="F97" i="21"/>
  <c r="E97" i="21"/>
  <c r="D97" i="21"/>
  <c r="F96" i="21"/>
  <c r="E96" i="21"/>
  <c r="D96" i="21"/>
  <c r="F95" i="21"/>
  <c r="E95" i="21"/>
  <c r="D95" i="21"/>
  <c r="F94" i="21"/>
  <c r="E94" i="21"/>
  <c r="D94" i="21"/>
  <c r="F93" i="21"/>
  <c r="E93" i="21"/>
  <c r="D93" i="21"/>
  <c r="F92" i="21"/>
  <c r="E92" i="21"/>
  <c r="D92" i="21"/>
  <c r="F91" i="21"/>
  <c r="E91" i="21"/>
  <c r="D91" i="21"/>
  <c r="F90" i="21"/>
  <c r="E90" i="21"/>
  <c r="D90" i="21"/>
  <c r="F89" i="21"/>
  <c r="E89" i="21"/>
  <c r="D89" i="21"/>
  <c r="F88" i="21"/>
  <c r="E88" i="21"/>
  <c r="D88" i="21"/>
  <c r="F87" i="21"/>
  <c r="E87" i="21"/>
  <c r="D87" i="21"/>
  <c r="F74" i="21"/>
  <c r="E74" i="21"/>
  <c r="D74" i="21"/>
  <c r="F73" i="21"/>
  <c r="E73" i="21"/>
  <c r="D73" i="21"/>
  <c r="F72" i="21"/>
  <c r="E72" i="21"/>
  <c r="D72" i="21"/>
  <c r="F71" i="21"/>
  <c r="E71" i="21"/>
  <c r="D71" i="21"/>
  <c r="F70" i="21"/>
  <c r="E70" i="21"/>
  <c r="D70" i="21"/>
  <c r="F69" i="21"/>
  <c r="E69" i="21"/>
  <c r="D69" i="21"/>
  <c r="F68" i="21"/>
  <c r="E68" i="21"/>
  <c r="D68" i="21"/>
  <c r="F67" i="21"/>
  <c r="E67" i="21"/>
  <c r="D67" i="21"/>
  <c r="F66" i="21"/>
  <c r="E66" i="21"/>
  <c r="D66" i="21"/>
  <c r="F65" i="21"/>
  <c r="E65" i="21"/>
  <c r="D65" i="21"/>
  <c r="F64" i="21"/>
  <c r="E64" i="21"/>
  <c r="D64" i="21"/>
  <c r="F63" i="21"/>
  <c r="E63" i="21"/>
  <c r="D63" i="21"/>
  <c r="F62" i="21"/>
  <c r="E62" i="21"/>
  <c r="D62" i="21"/>
  <c r="F61" i="21"/>
  <c r="E61" i="21"/>
  <c r="D61" i="21"/>
  <c r="F60" i="21"/>
  <c r="E60" i="21"/>
  <c r="D60" i="21"/>
  <c r="F59" i="21"/>
  <c r="E59" i="21"/>
  <c r="D59" i="21"/>
  <c r="F58" i="21"/>
  <c r="E58" i="21"/>
  <c r="D58" i="21"/>
  <c r="F57" i="21"/>
  <c r="E57" i="21"/>
  <c r="D57" i="21"/>
  <c r="F56" i="21"/>
  <c r="E56" i="21"/>
  <c r="D56" i="21"/>
  <c r="F55" i="21"/>
  <c r="E55" i="21"/>
  <c r="D55" i="21"/>
  <c r="F54" i="21"/>
  <c r="E54" i="21"/>
  <c r="D54" i="21"/>
  <c r="F53" i="21"/>
  <c r="E53" i="21"/>
  <c r="D53" i="21"/>
  <c r="F52" i="21"/>
  <c r="E52" i="21"/>
  <c r="D52" i="21"/>
  <c r="F51" i="21"/>
  <c r="E51" i="21"/>
  <c r="D51" i="21"/>
  <c r="F50" i="21"/>
  <c r="E50" i="21"/>
  <c r="D50" i="21"/>
  <c r="F49" i="21"/>
  <c r="E49" i="21"/>
  <c r="D49" i="21"/>
  <c r="F48" i="21"/>
  <c r="E48" i="21"/>
  <c r="D48" i="21"/>
  <c r="F47" i="21"/>
  <c r="E47" i="21"/>
  <c r="D47" i="21"/>
  <c r="F46" i="21"/>
  <c r="E46" i="21"/>
  <c r="D46" i="21"/>
  <c r="F45" i="21"/>
  <c r="E45" i="21"/>
  <c r="D45" i="21"/>
  <c r="F44" i="21"/>
  <c r="E44" i="21"/>
  <c r="D44" i="21"/>
  <c r="F43" i="21"/>
  <c r="E43" i="21"/>
  <c r="D43" i="21"/>
  <c r="F42" i="21"/>
  <c r="E42" i="21"/>
  <c r="D42" i="21"/>
  <c r="F41" i="21"/>
  <c r="E41" i="21"/>
  <c r="D41" i="21"/>
  <c r="F40" i="21"/>
  <c r="E40" i="21"/>
  <c r="D40" i="21"/>
  <c r="F39" i="21"/>
  <c r="E39" i="21"/>
  <c r="D39" i="21"/>
  <c r="F38" i="21"/>
  <c r="E38" i="21"/>
  <c r="D38" i="21"/>
  <c r="F37" i="21"/>
  <c r="E37" i="21"/>
  <c r="D37" i="21"/>
  <c r="F36" i="21"/>
  <c r="E36" i="21"/>
  <c r="D36" i="21"/>
  <c r="F35" i="21"/>
  <c r="E35" i="21"/>
  <c r="D35" i="21"/>
  <c r="F34" i="21"/>
  <c r="E34" i="21"/>
  <c r="D34" i="21"/>
  <c r="F33" i="21"/>
  <c r="E33" i="21"/>
  <c r="D33" i="21"/>
  <c r="F32" i="21"/>
  <c r="E32" i="21"/>
  <c r="D32" i="21"/>
  <c r="F31" i="21"/>
  <c r="E31" i="21"/>
  <c r="D31" i="21"/>
  <c r="F30" i="21"/>
  <c r="E30" i="21"/>
  <c r="D30" i="21"/>
  <c r="F29" i="21"/>
  <c r="E29" i="21"/>
  <c r="D29" i="21"/>
  <c r="F28" i="21"/>
  <c r="E28" i="21"/>
  <c r="D28" i="21"/>
  <c r="F27" i="21"/>
  <c r="E27" i="21"/>
  <c r="D27" i="21"/>
  <c r="F26" i="21"/>
  <c r="E26" i="21"/>
  <c r="D26" i="21"/>
  <c r="F25" i="21"/>
  <c r="E25" i="21"/>
  <c r="D25" i="21"/>
  <c r="F24" i="21"/>
  <c r="E24" i="21"/>
  <c r="D24" i="21"/>
  <c r="F23" i="21"/>
  <c r="E23" i="21"/>
  <c r="D23" i="21"/>
  <c r="F22" i="21"/>
  <c r="E22" i="21"/>
  <c r="D22" i="21"/>
  <c r="F21" i="21"/>
  <c r="E21" i="21"/>
  <c r="D21" i="21"/>
  <c r="F20" i="21"/>
  <c r="E20" i="21"/>
  <c r="D20" i="21"/>
  <c r="F19" i="21"/>
  <c r="E19" i="21"/>
  <c r="D19" i="21"/>
  <c r="F18" i="21"/>
  <c r="E18" i="21"/>
  <c r="D18" i="21"/>
  <c r="F17" i="21"/>
  <c r="E17" i="21"/>
  <c r="D17" i="21"/>
  <c r="F16" i="21"/>
  <c r="E16" i="21"/>
  <c r="D16" i="21"/>
  <c r="F15" i="21"/>
  <c r="E15" i="21"/>
  <c r="D15" i="21"/>
  <c r="F14" i="21"/>
  <c r="E14" i="21"/>
  <c r="D14" i="21"/>
  <c r="F13" i="21"/>
  <c r="E13" i="21"/>
  <c r="D13" i="21"/>
  <c r="F12" i="21"/>
  <c r="E12" i="21"/>
  <c r="D12" i="21"/>
  <c r="F11" i="21"/>
  <c r="E11" i="21"/>
  <c r="D11" i="21"/>
  <c r="F10" i="21"/>
  <c r="E10" i="21"/>
  <c r="D10" i="21"/>
  <c r="F9" i="21"/>
  <c r="E9" i="21"/>
  <c r="D9" i="21"/>
  <c r="F8" i="21"/>
  <c r="E8" i="21"/>
  <c r="D8" i="21"/>
  <c r="F7" i="21"/>
  <c r="E7" i="21"/>
  <c r="D7" i="21"/>
  <c r="F6" i="21"/>
  <c r="E6" i="21"/>
  <c r="D6" i="21"/>
  <c r="F5" i="21"/>
  <c r="E5" i="21"/>
  <c r="D5" i="21"/>
  <c r="F4" i="21"/>
  <c r="E4" i="21"/>
  <c r="D4" i="21"/>
  <c r="F3" i="21"/>
  <c r="E3" i="21"/>
  <c r="D3" i="21"/>
  <c r="C3" i="21"/>
  <c r="A3" i="21"/>
  <c r="A1" i="21"/>
  <c r="H43" i="12"/>
  <c r="H48" i="12"/>
  <c r="G48" i="12"/>
  <c r="E92" i="10"/>
  <c r="C92" i="10"/>
  <c r="E90" i="10"/>
  <c r="C90" i="10"/>
  <c r="E88" i="10"/>
  <c r="C88" i="10"/>
  <c r="E87" i="10"/>
  <c r="C87" i="10"/>
  <c r="E85" i="10"/>
  <c r="C85" i="10"/>
  <c r="E84" i="10"/>
  <c r="C84" i="10"/>
  <c r="E83" i="10"/>
  <c r="C83" i="10"/>
  <c r="E82" i="10"/>
  <c r="C82" i="10"/>
  <c r="E80" i="10"/>
  <c r="C80" i="10"/>
  <c r="E79" i="10"/>
  <c r="C79" i="10"/>
  <c r="E78" i="10"/>
  <c r="C78" i="10"/>
  <c r="E77" i="10"/>
  <c r="C77" i="10"/>
  <c r="E76" i="10"/>
  <c r="C76" i="10"/>
  <c r="E75" i="10"/>
  <c r="C75" i="10"/>
  <c r="E74" i="10"/>
  <c r="C74" i="10"/>
  <c r="E73" i="10"/>
  <c r="C73"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AA46" i="10"/>
  <c r="Y46" i="10"/>
  <c r="Q46" i="10"/>
  <c r="O48" i="10" s="1"/>
  <c r="O46" i="10"/>
  <c r="Q47" i="10" s="1"/>
  <c r="G46" i="10"/>
  <c r="E46" i="10"/>
  <c r="AA45" i="10"/>
  <c r="Y45" i="10"/>
  <c r="Q45" i="10"/>
  <c r="O45" i="10"/>
  <c r="O47" i="10" s="1"/>
  <c r="G45" i="10"/>
  <c r="E45" i="10"/>
  <c r="E47" i="10" s="1"/>
  <c r="AA35" i="10"/>
  <c r="Y38" i="10" s="1"/>
  <c r="Y35" i="10"/>
  <c r="AA36" i="10" s="1"/>
  <c r="Q35" i="10"/>
  <c r="O35" i="10"/>
  <c r="Q39" i="10" s="1"/>
  <c r="G35" i="10"/>
  <c r="E38" i="10" s="1"/>
  <c r="E35" i="10"/>
  <c r="G39" i="10" s="1"/>
  <c r="AA34" i="10"/>
  <c r="AA37" i="10" s="1"/>
  <c r="Y34" i="10"/>
  <c r="Y36" i="10" s="1"/>
  <c r="Q34" i="10"/>
  <c r="O39" i="10" s="1"/>
  <c r="O34" i="10"/>
  <c r="O36" i="10" s="1"/>
  <c r="G34" i="10"/>
  <c r="E34" i="10"/>
  <c r="E36" i="10" s="1"/>
  <c r="AA24" i="10"/>
  <c r="Y27" i="10" s="1"/>
  <c r="Y24" i="10"/>
  <c r="Q24" i="10"/>
  <c r="O27" i="10" s="1"/>
  <c r="O24" i="10"/>
  <c r="Q28" i="10" s="1"/>
  <c r="G24" i="10"/>
  <c r="E27" i="10" s="1"/>
  <c r="E24" i="10"/>
  <c r="AA23" i="10"/>
  <c r="Y23" i="10"/>
  <c r="Q23" i="10"/>
  <c r="Q26" i="10" s="1"/>
  <c r="O23" i="10"/>
  <c r="O25" i="10" s="1"/>
  <c r="G23" i="10"/>
  <c r="G26" i="10" s="1"/>
  <c r="E28" i="10" s="1"/>
  <c r="E23" i="10"/>
  <c r="G27" i="10" s="1"/>
  <c r="AA13" i="10"/>
  <c r="Y16" i="10" s="1"/>
  <c r="Y13" i="10"/>
  <c r="Q13" i="10"/>
  <c r="O13" i="10"/>
  <c r="Q17" i="10" s="1"/>
  <c r="G13" i="10"/>
  <c r="E15" i="10" s="1"/>
  <c r="E13" i="10"/>
  <c r="G17" i="10" s="1"/>
  <c r="AA12" i="10"/>
  <c r="AA15" i="10" s="1"/>
  <c r="Y12" i="10"/>
  <c r="AA16" i="10" s="1"/>
  <c r="Q12" i="10"/>
  <c r="Q15" i="10" s="1"/>
  <c r="O12" i="10"/>
  <c r="G12" i="10"/>
  <c r="E12" i="10"/>
  <c r="E14" i="10" s="1"/>
  <c r="E17" i="10"/>
  <c r="Q49" i="10"/>
  <c r="G48" i="10"/>
  <c r="Y48" i="10"/>
  <c r="AA50" i="10"/>
  <c r="E48" i="10"/>
  <c r="G50" i="10"/>
  <c r="AA48" i="10"/>
  <c r="AA49" i="10"/>
  <c r="Q48" i="10"/>
  <c r="E50" i="10"/>
  <c r="Q38" i="10"/>
  <c r="O37" i="10"/>
  <c r="G37" i="10"/>
  <c r="O38" i="10"/>
  <c r="G36" i="10"/>
  <c r="AA38" i="10"/>
  <c r="E39" i="10"/>
  <c r="AA27" i="10"/>
  <c r="AA25" i="10"/>
  <c r="Y25" i="10"/>
  <c r="G25" i="10"/>
  <c r="G28" i="10" s="1"/>
  <c r="AA28" i="10"/>
  <c r="AA26" i="10"/>
  <c r="O16" i="10"/>
  <c r="G16" i="10"/>
  <c r="Y15" i="10"/>
  <c r="AA17" i="10"/>
  <c r="O15" i="10"/>
  <c r="Q14" i="10"/>
  <c r="O14" i="10"/>
  <c r="Y14" i="10" l="1"/>
  <c r="O26" i="10"/>
  <c r="E16" i="10"/>
  <c r="Y26" i="10"/>
  <c r="E26" i="10"/>
  <c r="AA39" i="10"/>
  <c r="O17" i="10"/>
  <c r="Y39" i="10"/>
  <c r="Y17" i="10"/>
  <c r="G14" i="10"/>
  <c r="O28" i="10"/>
  <c r="E37" i="10"/>
  <c r="Q37" i="10"/>
  <c r="Y28" i="10"/>
  <c r="Y47" i="10"/>
  <c r="E49" i="10"/>
  <c r="O50" i="10"/>
  <c r="Q27" i="10"/>
  <c r="Y37" i="10"/>
  <c r="AA47" i="10"/>
  <c r="G49" i="10"/>
  <c r="Q50" i="10"/>
  <c r="AA14" i="10"/>
  <c r="E25" i="10"/>
  <c r="Q36" i="10"/>
  <c r="O49" i="10"/>
  <c r="Y50" i="10"/>
  <c r="G15" i="10"/>
  <c r="Q16" i="10"/>
  <c r="G38" i="10"/>
  <c r="Y49" i="10"/>
  <c r="Q25" i="10"/>
  <c r="G47" i="10"/>
  <c r="J4" i="9" l="1"/>
  <c r="J5" i="9"/>
  <c r="J6" i="9"/>
  <c r="J7" i="9"/>
  <c r="J8" i="9"/>
  <c r="J9" i="9"/>
  <c r="J10" i="9"/>
  <c r="J11" i="9"/>
  <c r="J12" i="9"/>
  <c r="J13" i="9"/>
  <c r="J14" i="9"/>
  <c r="J15" i="9"/>
  <c r="J16" i="9"/>
  <c r="J17" i="9"/>
  <c r="J18" i="9"/>
  <c r="J3" i="9"/>
  <c r="H3" i="9"/>
  <c r="I3" i="9"/>
  <c r="H4" i="9"/>
  <c r="I4" i="9"/>
  <c r="H5" i="9"/>
  <c r="I5" i="9"/>
  <c r="H6" i="9"/>
  <c r="I6" i="9"/>
  <c r="H7" i="9"/>
  <c r="I7" i="9"/>
  <c r="H8" i="9"/>
  <c r="I8" i="9"/>
  <c r="H9" i="9"/>
  <c r="I9" i="9"/>
  <c r="H10" i="9"/>
  <c r="I10" i="9"/>
  <c r="H11" i="9"/>
  <c r="I11" i="9"/>
  <c r="H12" i="9"/>
  <c r="I12" i="9"/>
  <c r="H13" i="9"/>
  <c r="I13" i="9"/>
  <c r="H14" i="9"/>
  <c r="I14" i="9"/>
  <c r="H15" i="9"/>
  <c r="I15" i="9"/>
  <c r="H16" i="9"/>
  <c r="I16" i="9"/>
  <c r="H17" i="9"/>
  <c r="I17" i="9"/>
  <c r="H18" i="9"/>
  <c r="I18" i="9"/>
  <c r="G4" i="9"/>
  <c r="G5" i="9"/>
  <c r="G6" i="9"/>
  <c r="G7" i="9"/>
  <c r="G8" i="9"/>
  <c r="G9" i="9"/>
  <c r="G10" i="9"/>
  <c r="G11" i="9"/>
  <c r="G12" i="9"/>
  <c r="G13" i="9"/>
  <c r="G14" i="9"/>
  <c r="G15" i="9"/>
  <c r="G16" i="9"/>
  <c r="G17" i="9"/>
  <c r="G18" i="9"/>
  <c r="G3" i="9"/>
  <c r="J22" i="9"/>
  <c r="J23" i="9"/>
  <c r="J24" i="9"/>
  <c r="J25" i="9"/>
  <c r="J26" i="9"/>
  <c r="J27" i="9"/>
  <c r="J28" i="9"/>
  <c r="J29" i="9"/>
  <c r="J33" i="9"/>
  <c r="J34" i="9"/>
  <c r="J35" i="9"/>
  <c r="J36" i="9"/>
  <c r="J40" i="9"/>
  <c r="J41" i="9"/>
  <c r="J45" i="9"/>
  <c r="J49" i="9"/>
  <c r="J2" i="14"/>
  <c r="K2" i="14"/>
  <c r="J3" i="14"/>
  <c r="K3" i="14"/>
  <c r="J4" i="14"/>
  <c r="K4" i="14"/>
  <c r="J5" i="14"/>
  <c r="K5" i="14"/>
  <c r="J6" i="14"/>
  <c r="K6" i="14"/>
  <c r="J7" i="14"/>
  <c r="K7" i="14"/>
  <c r="I3" i="14"/>
  <c r="I4" i="14"/>
  <c r="I5" i="14"/>
  <c r="I6" i="14"/>
  <c r="I7" i="14"/>
  <c r="I2" i="14"/>
  <c r="J2" i="15"/>
  <c r="K2" i="15"/>
  <c r="J3" i="15"/>
  <c r="K3" i="15"/>
  <c r="J4" i="15"/>
  <c r="K4" i="15"/>
  <c r="J5" i="15"/>
  <c r="K5" i="15"/>
  <c r="J6" i="15"/>
  <c r="K6" i="15"/>
  <c r="J7" i="15"/>
  <c r="K7" i="15"/>
  <c r="I3" i="15"/>
  <c r="I4" i="15"/>
  <c r="I5" i="15"/>
  <c r="I6" i="15"/>
  <c r="I7" i="15"/>
  <c r="I2" i="15"/>
  <c r="J2" i="13"/>
  <c r="K2" i="13"/>
  <c r="J3" i="13"/>
  <c r="K3" i="13"/>
  <c r="J4" i="13"/>
  <c r="K4" i="13"/>
  <c r="J5" i="13"/>
  <c r="K5" i="13"/>
  <c r="J6" i="13"/>
  <c r="K6" i="13"/>
  <c r="J7" i="13"/>
  <c r="K7" i="13"/>
  <c r="I3" i="13"/>
  <c r="I4" i="13"/>
  <c r="I5" i="13"/>
  <c r="I6" i="13"/>
  <c r="I7" i="13"/>
  <c r="I2" i="13"/>
  <c r="J2" i="8"/>
  <c r="K2" i="8"/>
  <c r="J3" i="8"/>
  <c r="K3" i="8"/>
  <c r="J4" i="8"/>
  <c r="K4" i="8"/>
  <c r="J5" i="8"/>
  <c r="K5" i="8"/>
  <c r="J6" i="8"/>
  <c r="K6" i="8"/>
  <c r="J7" i="8"/>
  <c r="K7" i="8"/>
  <c r="I3" i="8"/>
  <c r="I4" i="8"/>
  <c r="I5" i="8"/>
  <c r="I6" i="8"/>
  <c r="I7" i="8"/>
  <c r="I2" i="8"/>
  <c r="I3" i="7"/>
  <c r="J3" i="7"/>
  <c r="K3" i="7"/>
  <c r="I4" i="7"/>
  <c r="J4" i="7"/>
  <c r="K4" i="7"/>
  <c r="I5" i="7"/>
  <c r="J5" i="7"/>
  <c r="K5" i="7"/>
  <c r="I6" i="7"/>
  <c r="J6" i="7"/>
  <c r="K6" i="7"/>
  <c r="I7" i="7"/>
  <c r="J7" i="7"/>
  <c r="K7" i="7"/>
  <c r="J2" i="7"/>
  <c r="K2" i="7"/>
  <c r="I2" i="7"/>
  <c r="J2" i="6"/>
  <c r="K2" i="6"/>
  <c r="J3" i="6"/>
  <c r="K3" i="6"/>
  <c r="J4" i="6"/>
  <c r="K4" i="6"/>
  <c r="J5" i="6"/>
  <c r="K5" i="6"/>
  <c r="J6" i="6"/>
  <c r="K6" i="6"/>
  <c r="J7" i="6"/>
  <c r="K7" i="6"/>
  <c r="I3" i="6"/>
  <c r="I4" i="6"/>
  <c r="I5" i="6"/>
  <c r="I6" i="6"/>
  <c r="I7" i="6"/>
  <c r="I2" i="6"/>
  <c r="K3" i="5"/>
  <c r="K4" i="5"/>
  <c r="K5" i="5"/>
  <c r="K6" i="5"/>
  <c r="K7" i="5"/>
  <c r="K2" i="5"/>
  <c r="I3" i="5"/>
  <c r="I4" i="5"/>
  <c r="I5" i="5"/>
  <c r="I6" i="5"/>
  <c r="I7" i="5"/>
  <c r="I2" i="5"/>
  <c r="K3" i="4"/>
  <c r="K4" i="4"/>
  <c r="K5" i="4"/>
  <c r="K6" i="4"/>
  <c r="K7" i="4"/>
  <c r="K2" i="4"/>
  <c r="I3" i="4"/>
  <c r="I4" i="4"/>
  <c r="I5" i="4"/>
  <c r="I6" i="4"/>
  <c r="I7" i="4"/>
  <c r="I2" i="4"/>
  <c r="I3" i="3"/>
  <c r="J3" i="3"/>
  <c r="K3" i="3"/>
  <c r="I4" i="3"/>
  <c r="J4" i="3"/>
  <c r="K4" i="3"/>
  <c r="I5" i="3"/>
  <c r="J5" i="3"/>
  <c r="K5" i="3"/>
  <c r="I6" i="3"/>
  <c r="J6" i="3"/>
  <c r="K6" i="3"/>
  <c r="I7" i="3"/>
  <c r="J7" i="3"/>
  <c r="K7" i="3"/>
  <c r="J2" i="3"/>
  <c r="K2" i="3"/>
  <c r="I2" i="3"/>
  <c r="K15" i="9" l="1"/>
  <c r="K3" i="9"/>
  <c r="K7" i="9"/>
  <c r="K12" i="9"/>
  <c r="K4" i="9"/>
  <c r="K10" i="9"/>
  <c r="K5" i="9"/>
  <c r="K16" i="9"/>
  <c r="L16" i="9" s="1"/>
  <c r="F28" i="9" s="1"/>
  <c r="J79" i="10" s="1"/>
  <c r="C109" i="21" s="1"/>
  <c r="K8" i="9"/>
  <c r="K17" i="9"/>
  <c r="K18" i="9"/>
  <c r="K13" i="9"/>
  <c r="K11" i="9"/>
  <c r="K14" i="9"/>
  <c r="L14" i="9" s="1"/>
  <c r="D26" i="9" s="1"/>
  <c r="G77" i="10" s="1"/>
  <c r="A107" i="21" s="1"/>
  <c r="K6" i="9"/>
  <c r="K9" i="9"/>
  <c r="K7" i="16" l="1"/>
  <c r="I7" i="16"/>
  <c r="H7" i="16"/>
  <c r="F7" i="16"/>
  <c r="K6" i="16"/>
  <c r="I6" i="16"/>
  <c r="F6" i="16"/>
  <c r="K5" i="16"/>
  <c r="I5" i="16"/>
  <c r="H5" i="16"/>
  <c r="F5" i="16"/>
  <c r="K4" i="16"/>
  <c r="I4" i="16"/>
  <c r="L4" i="16" s="1"/>
  <c r="T5" i="16" s="1"/>
  <c r="H4" i="16"/>
  <c r="K3" i="16"/>
  <c r="I3" i="16"/>
  <c r="L3" i="16" s="1"/>
  <c r="Q6" i="16" s="1"/>
  <c r="H3" i="16"/>
  <c r="F3" i="16"/>
  <c r="K2" i="16"/>
  <c r="I2" i="16"/>
  <c r="H2" i="16"/>
  <c r="F2" i="16"/>
  <c r="F4" i="16" s="1"/>
  <c r="H7" i="15"/>
  <c r="F7" i="15"/>
  <c r="F6" i="15"/>
  <c r="H5" i="15"/>
  <c r="F5" i="15"/>
  <c r="H4" i="15"/>
  <c r="H3" i="15"/>
  <c r="F3" i="15"/>
  <c r="I12" i="15"/>
  <c r="AA12" i="15" s="1"/>
  <c r="H2" i="15"/>
  <c r="F2" i="15"/>
  <c r="H6" i="15" s="1"/>
  <c r="H7" i="14"/>
  <c r="F7" i="14"/>
  <c r="F6" i="14"/>
  <c r="H5" i="14"/>
  <c r="F5" i="14"/>
  <c r="H4" i="14"/>
  <c r="H3" i="14"/>
  <c r="F3" i="14"/>
  <c r="H2" i="14"/>
  <c r="F2" i="14"/>
  <c r="H6" i="14" s="1"/>
  <c r="H7" i="13"/>
  <c r="F7" i="13"/>
  <c r="F6" i="13"/>
  <c r="H5" i="13"/>
  <c r="F5" i="13"/>
  <c r="L4" i="13"/>
  <c r="S5" i="13" s="1"/>
  <c r="H4" i="13"/>
  <c r="H3" i="13"/>
  <c r="F3" i="13"/>
  <c r="H2" i="13"/>
  <c r="F2" i="13"/>
  <c r="H6" i="13" s="1"/>
  <c r="H3" i="8"/>
  <c r="F3" i="8"/>
  <c r="H2" i="8"/>
  <c r="F2" i="8"/>
  <c r="F4" i="8" s="1"/>
  <c r="H3" i="7"/>
  <c r="F3" i="7"/>
  <c r="H2" i="7"/>
  <c r="F2" i="7"/>
  <c r="H6" i="7" s="1"/>
  <c r="H3" i="6"/>
  <c r="F3" i="6"/>
  <c r="H2" i="6"/>
  <c r="F2" i="6"/>
  <c r="H6" i="6" s="1"/>
  <c r="H3" i="5"/>
  <c r="F3" i="5"/>
  <c r="H2" i="5"/>
  <c r="F2" i="5"/>
  <c r="H3" i="4"/>
  <c r="F3" i="4"/>
  <c r="H2" i="4"/>
  <c r="F2" i="4"/>
  <c r="H6" i="4" s="1"/>
  <c r="H3" i="3"/>
  <c r="F3" i="3"/>
  <c r="H2" i="3"/>
  <c r="F2" i="3"/>
  <c r="H6" i="3" s="1"/>
  <c r="K3" i="2"/>
  <c r="K2" i="2"/>
  <c r="I3" i="2"/>
  <c r="I2" i="2"/>
  <c r="H3" i="2"/>
  <c r="F3" i="2"/>
  <c r="H2" i="2"/>
  <c r="F2" i="2"/>
  <c r="H3" i="1"/>
  <c r="F3" i="1"/>
  <c r="H2" i="1"/>
  <c r="F2" i="1"/>
  <c r="F4" i="1" s="1"/>
  <c r="H31" i="12"/>
  <c r="H50" i="12"/>
  <c r="I49" i="9"/>
  <c r="G49" i="9"/>
  <c r="I45" i="9"/>
  <c r="G45" i="9"/>
  <c r="I41" i="9"/>
  <c r="K41" i="9" s="1"/>
  <c r="I40" i="9"/>
  <c r="G41" i="9"/>
  <c r="G40" i="9"/>
  <c r="I36" i="9"/>
  <c r="I35" i="9"/>
  <c r="I34" i="9"/>
  <c r="I33" i="9"/>
  <c r="K33" i="9" s="1"/>
  <c r="G36" i="9"/>
  <c r="G35" i="9"/>
  <c r="G34" i="9"/>
  <c r="G33" i="9"/>
  <c r="I29" i="9"/>
  <c r="I28" i="9"/>
  <c r="I27" i="9"/>
  <c r="I26" i="9"/>
  <c r="I25" i="9"/>
  <c r="I24" i="9"/>
  <c r="I23" i="9"/>
  <c r="K23" i="9" s="1"/>
  <c r="I22" i="9"/>
  <c r="G29" i="9"/>
  <c r="G28" i="9"/>
  <c r="G27" i="9"/>
  <c r="K27" i="9" s="1"/>
  <c r="G26" i="9"/>
  <c r="G25" i="9"/>
  <c r="K25" i="9" s="1"/>
  <c r="G24" i="9"/>
  <c r="G23" i="9"/>
  <c r="G22" i="9"/>
  <c r="H4" i="8"/>
  <c r="F5" i="5"/>
  <c r="F7" i="5"/>
  <c r="H6" i="5"/>
  <c r="F6" i="3"/>
  <c r="H5" i="3"/>
  <c r="K7" i="2"/>
  <c r="K6" i="2"/>
  <c r="K5" i="2"/>
  <c r="K15" i="2" s="1"/>
  <c r="I5" i="2"/>
  <c r="K4" i="2"/>
  <c r="I7" i="2"/>
  <c r="I6" i="2"/>
  <c r="L6" i="2" s="1"/>
  <c r="V6" i="2" s="1"/>
  <c r="I4" i="2"/>
  <c r="F7" i="2"/>
  <c r="H6" i="2"/>
  <c r="H4" i="7"/>
  <c r="H4" i="6"/>
  <c r="H7" i="5"/>
  <c r="H4" i="3"/>
  <c r="H4" i="2"/>
  <c r="K7" i="1"/>
  <c r="K13" i="1" s="1"/>
  <c r="I2" i="1"/>
  <c r="I5" i="1"/>
  <c r="K6" i="1"/>
  <c r="I12" i="1" s="1"/>
  <c r="AA12" i="1" s="1"/>
  <c r="K5" i="1"/>
  <c r="K4" i="1"/>
  <c r="L4" i="1" s="1"/>
  <c r="K3" i="1"/>
  <c r="I7" i="1"/>
  <c r="I6" i="1"/>
  <c r="I4" i="1"/>
  <c r="I3" i="1"/>
  <c r="K2" i="1"/>
  <c r="F6" i="1"/>
  <c r="H7" i="1"/>
  <c r="F4" i="5"/>
  <c r="F4" i="2"/>
  <c r="H7" i="8"/>
  <c r="H7" i="7"/>
  <c r="H7" i="6"/>
  <c r="H4" i="4"/>
  <c r="H7" i="4"/>
  <c r="H7" i="2"/>
  <c r="H7" i="3"/>
  <c r="F7" i="8"/>
  <c r="H5" i="8"/>
  <c r="F5" i="8"/>
  <c r="F6" i="8"/>
  <c r="F7" i="7"/>
  <c r="H5" i="7"/>
  <c r="F6" i="7"/>
  <c r="F5" i="7"/>
  <c r="F6" i="6"/>
  <c r="F5" i="6"/>
  <c r="F7" i="6"/>
  <c r="H5" i="6"/>
  <c r="F6" i="5"/>
  <c r="H4" i="5"/>
  <c r="F7" i="4"/>
  <c r="H5" i="4"/>
  <c r="F6" i="4"/>
  <c r="F5" i="4"/>
  <c r="F7" i="3"/>
  <c r="F4" i="3"/>
  <c r="H5" i="2"/>
  <c r="F6" i="2"/>
  <c r="F5" i="2"/>
  <c r="F7" i="1"/>
  <c r="H5" i="1"/>
  <c r="H6" i="1"/>
  <c r="H4" i="1"/>
  <c r="F5" i="1"/>
  <c r="H5" i="5"/>
  <c r="F5" i="3"/>
  <c r="K22" i="9"/>
  <c r="H6" i="8"/>
  <c r="F4" i="6"/>
  <c r="L3" i="14"/>
  <c r="Q6" i="14" s="1"/>
  <c r="L7" i="6"/>
  <c r="W5" i="6" s="1"/>
  <c r="L4" i="4"/>
  <c r="S5" i="4" s="1"/>
  <c r="L5" i="3"/>
  <c r="S6" i="3" s="1"/>
  <c r="L2" i="3"/>
  <c r="P4" i="3" s="1"/>
  <c r="L2" i="8"/>
  <c r="P4" i="8" s="1"/>
  <c r="K13" i="6"/>
  <c r="L6" i="14"/>
  <c r="W3" i="14" s="1"/>
  <c r="L4" i="5"/>
  <c r="T5" i="5" s="1"/>
  <c r="L3" i="15"/>
  <c r="Q6" i="15" s="1"/>
  <c r="K15" i="8"/>
  <c r="I13" i="6"/>
  <c r="AA13" i="6" s="1"/>
  <c r="L5" i="6"/>
  <c r="S4" i="6" s="1"/>
  <c r="I13" i="15"/>
  <c r="AA13" i="15" s="1"/>
  <c r="I12" i="4"/>
  <c r="I15" i="13"/>
  <c r="AA15" i="13" s="1"/>
  <c r="I14" i="15"/>
  <c r="AA14" i="15" s="1"/>
  <c r="L3" i="7"/>
  <c r="Q6" i="7" s="1"/>
  <c r="K12" i="14"/>
  <c r="L6" i="3"/>
  <c r="W6" i="3" s="1"/>
  <c r="I14" i="5"/>
  <c r="AA14" i="5" s="1"/>
  <c r="L6" i="13"/>
  <c r="W3" i="13" s="1"/>
  <c r="L2" i="14"/>
  <c r="P3" i="14" s="1"/>
  <c r="L6" i="15"/>
  <c r="W3" i="15" s="1"/>
  <c r="I12" i="13"/>
  <c r="AA12" i="13" s="1"/>
  <c r="L4" i="14"/>
  <c r="T5" i="14" s="1"/>
  <c r="L4" i="15"/>
  <c r="T5" i="15" s="1"/>
  <c r="L7" i="4"/>
  <c r="W4" i="4" s="1"/>
  <c r="L3" i="3"/>
  <c r="Q6" i="3" s="1"/>
  <c r="L5" i="7"/>
  <c r="T4" i="7" s="1"/>
  <c r="L6" i="6"/>
  <c r="W3" i="6" s="1"/>
  <c r="I13" i="13"/>
  <c r="AA13" i="13" s="1"/>
  <c r="L2" i="4"/>
  <c r="P3" i="4" s="1"/>
  <c r="L6" i="7"/>
  <c r="V6" i="7" s="1"/>
  <c r="L4" i="8"/>
  <c r="T5" i="8" s="1"/>
  <c r="L7" i="13"/>
  <c r="W4" i="13" s="1"/>
  <c r="I14" i="14"/>
  <c r="L7" i="15"/>
  <c r="V4" i="15" s="1"/>
  <c r="I13" i="8"/>
  <c r="AA13" i="8" s="1"/>
  <c r="L5" i="13"/>
  <c r="S6" i="13" s="1"/>
  <c r="I15" i="14"/>
  <c r="AA15" i="14" s="1"/>
  <c r="L5" i="14"/>
  <c r="T4" i="14" s="1"/>
  <c r="L7" i="14"/>
  <c r="W4" i="14" s="1"/>
  <c r="L5" i="15"/>
  <c r="T6" i="15" s="1"/>
  <c r="K14" i="7"/>
  <c r="L3" i="13"/>
  <c r="P5" i="13" s="1"/>
  <c r="I13" i="14"/>
  <c r="AA13" i="14" s="1"/>
  <c r="K15" i="15"/>
  <c r="H6" i="16"/>
  <c r="F4" i="7"/>
  <c r="F4" i="4"/>
  <c r="K13" i="16"/>
  <c r="K13" i="15"/>
  <c r="K14" i="15"/>
  <c r="I15" i="15"/>
  <c r="L2" i="15"/>
  <c r="F4" i="15"/>
  <c r="K12" i="15"/>
  <c r="K13" i="14"/>
  <c r="K14" i="14"/>
  <c r="K15" i="14"/>
  <c r="F4" i="14"/>
  <c r="I12" i="14"/>
  <c r="T5" i="13"/>
  <c r="K13" i="13"/>
  <c r="I14" i="13"/>
  <c r="K14" i="13"/>
  <c r="K15" i="13"/>
  <c r="L2" i="13"/>
  <c r="F4" i="13"/>
  <c r="K12" i="13"/>
  <c r="L7" i="8"/>
  <c r="V5" i="8" s="1"/>
  <c r="L7" i="7"/>
  <c r="V5" i="7" s="1"/>
  <c r="K12" i="8"/>
  <c r="L5" i="8"/>
  <c r="S6" i="8" s="1"/>
  <c r="I13" i="7"/>
  <c r="AA13" i="7" s="1"/>
  <c r="L4" i="7"/>
  <c r="S3" i="7" s="1"/>
  <c r="K12" i="7"/>
  <c r="I12" i="7"/>
  <c r="AA12" i="7" s="1"/>
  <c r="K12" i="6"/>
  <c r="L6" i="5"/>
  <c r="W3" i="5" s="1"/>
  <c r="I15" i="5"/>
  <c r="AA15" i="5" s="1"/>
  <c r="I15" i="6"/>
  <c r="AA15" i="6" s="1"/>
  <c r="K13" i="5"/>
  <c r="K15" i="6"/>
  <c r="L2" i="6"/>
  <c r="P4" i="6" s="1"/>
  <c r="I12" i="6"/>
  <c r="AA12" i="6" s="1"/>
  <c r="I13" i="5"/>
  <c r="AA13" i="5" s="1"/>
  <c r="K12" i="5"/>
  <c r="I15" i="3"/>
  <c r="AA15" i="3" s="1"/>
  <c r="L5" i="4"/>
  <c r="S6" i="4" s="1"/>
  <c r="I14" i="4"/>
  <c r="AA14" i="4" s="1"/>
  <c r="I13" i="4"/>
  <c r="AA13" i="4" s="1"/>
  <c r="K12" i="4"/>
  <c r="L5" i="2"/>
  <c r="T6" i="2" s="1"/>
  <c r="K13" i="8"/>
  <c r="I14" i="8"/>
  <c r="AA14" i="8" s="1"/>
  <c r="K13" i="7"/>
  <c r="L6" i="8"/>
  <c r="V6" i="8" s="1"/>
  <c r="I15" i="8"/>
  <c r="AA15" i="8" s="1"/>
  <c r="I15" i="7"/>
  <c r="AA15" i="7" s="1"/>
  <c r="I12" i="8"/>
  <c r="AA12" i="8" s="1"/>
  <c r="I14" i="7"/>
  <c r="AA14" i="7" s="1"/>
  <c r="K14" i="8"/>
  <c r="L3" i="8"/>
  <c r="K15" i="7"/>
  <c r="L2" i="7"/>
  <c r="L7" i="5"/>
  <c r="K15" i="5"/>
  <c r="L5" i="5"/>
  <c r="I14" i="6"/>
  <c r="AA14" i="6" s="1"/>
  <c r="L4" i="6"/>
  <c r="S5" i="6" s="1"/>
  <c r="K14" i="5"/>
  <c r="L3" i="6"/>
  <c r="K14" i="6"/>
  <c r="L3" i="5"/>
  <c r="I12" i="5"/>
  <c r="L2" i="5"/>
  <c r="L7" i="3"/>
  <c r="V4" i="3" s="1"/>
  <c r="I13" i="3"/>
  <c r="AA13" i="3" s="1"/>
  <c r="K14" i="3"/>
  <c r="L6" i="4"/>
  <c r="W3" i="4" s="1"/>
  <c r="K15" i="4"/>
  <c r="K12" i="3"/>
  <c r="I15" i="4"/>
  <c r="AA15" i="4" s="1"/>
  <c r="K13" i="4"/>
  <c r="K14" i="4"/>
  <c r="L4" i="3"/>
  <c r="S5" i="3" s="1"/>
  <c r="I14" i="3"/>
  <c r="AA14" i="3" s="1"/>
  <c r="I12" i="3"/>
  <c r="AA12" i="3" s="1"/>
  <c r="L3" i="4"/>
  <c r="P6" i="4" s="1"/>
  <c r="K15" i="3"/>
  <c r="K13" i="3"/>
  <c r="K26" i="9" l="1"/>
  <c r="K14" i="16"/>
  <c r="I12" i="16"/>
  <c r="AA12" i="16" s="1"/>
  <c r="L7" i="16"/>
  <c r="V4" i="16" s="1"/>
  <c r="S3" i="13"/>
  <c r="T3" i="13"/>
  <c r="L3" i="2"/>
  <c r="Q5" i="2" s="1"/>
  <c r="K14" i="2"/>
  <c r="L2" i="2"/>
  <c r="Q3" i="2" s="1"/>
  <c r="L4" i="2"/>
  <c r="S5" i="2" s="1"/>
  <c r="I12" i="2"/>
  <c r="I14" i="1"/>
  <c r="L5" i="1"/>
  <c r="T4" i="1" s="1"/>
  <c r="I15" i="16"/>
  <c r="AA15" i="16" s="1"/>
  <c r="L2" i="16"/>
  <c r="P3" i="16" s="1"/>
  <c r="K36" i="9"/>
  <c r="K49" i="9"/>
  <c r="K45" i="9"/>
  <c r="K40" i="9"/>
  <c r="K35" i="9"/>
  <c r="K34" i="9"/>
  <c r="K29" i="9"/>
  <c r="K28" i="9"/>
  <c r="K24" i="9"/>
  <c r="I14" i="16"/>
  <c r="AA14" i="16" s="1"/>
  <c r="I13" i="16"/>
  <c r="AA13" i="16" s="1"/>
  <c r="H12" i="15"/>
  <c r="Z12" i="15" s="1"/>
  <c r="L7" i="2"/>
  <c r="V5" i="2" s="1"/>
  <c r="I15" i="2"/>
  <c r="AA15" i="2" s="1"/>
  <c r="I14" i="2"/>
  <c r="AA14" i="2" s="1"/>
  <c r="K12" i="2"/>
  <c r="H12" i="2" s="1"/>
  <c r="L7" i="1"/>
  <c r="V4" i="1" s="1"/>
  <c r="K14" i="1"/>
  <c r="L6" i="1"/>
  <c r="V6" i="1" s="1"/>
  <c r="K12" i="1"/>
  <c r="H12" i="1" s="1"/>
  <c r="Z12" i="1" s="1"/>
  <c r="I15" i="1"/>
  <c r="AA15" i="1" s="1"/>
  <c r="I13" i="1"/>
  <c r="AA13" i="1" s="1"/>
  <c r="L2" i="1"/>
  <c r="P4" i="1" s="1"/>
  <c r="S3" i="5"/>
  <c r="K15" i="1"/>
  <c r="K12" i="16"/>
  <c r="H12" i="16" s="1"/>
  <c r="Z12" i="16" s="1"/>
  <c r="I13" i="2"/>
  <c r="AA13" i="2" s="1"/>
  <c r="L3" i="1"/>
  <c r="P5" i="1" s="1"/>
  <c r="K15" i="16"/>
  <c r="L6" i="16"/>
  <c r="W3" i="16" s="1"/>
  <c r="K13" i="2"/>
  <c r="L5" i="16"/>
  <c r="T4" i="16" s="1"/>
  <c r="S3" i="16"/>
  <c r="T3" i="4"/>
  <c r="T3" i="16"/>
  <c r="V3" i="13"/>
  <c r="X3" i="13" s="1"/>
  <c r="AA3" i="13" s="1"/>
  <c r="Q5" i="7"/>
  <c r="W4" i="1"/>
  <c r="X4" i="1" s="1"/>
  <c r="AA4" i="1" s="1"/>
  <c r="AA12" i="4"/>
  <c r="P5" i="16"/>
  <c r="V3" i="15"/>
  <c r="X3" i="15" s="1"/>
  <c r="AA3" i="15" s="1"/>
  <c r="H15" i="13"/>
  <c r="Z15" i="13" s="1"/>
  <c r="P6" i="7"/>
  <c r="R6" i="7" s="1"/>
  <c r="Y6" i="7" s="1"/>
  <c r="S3" i="4"/>
  <c r="S4" i="3"/>
  <c r="T4" i="3"/>
  <c r="T6" i="3"/>
  <c r="U6" i="3" s="1"/>
  <c r="Z6" i="3" s="1"/>
  <c r="V5" i="1"/>
  <c r="V6" i="14"/>
  <c r="Q4" i="8"/>
  <c r="R4" i="8" s="1"/>
  <c r="Y4" i="8" s="1"/>
  <c r="Q3" i="8"/>
  <c r="P3" i="3"/>
  <c r="Q4" i="3"/>
  <c r="R4" i="3" s="1"/>
  <c r="Y4" i="3" s="1"/>
  <c r="V6" i="15"/>
  <c r="V4" i="14"/>
  <c r="X4" i="14" s="1"/>
  <c r="AA4" i="14" s="1"/>
  <c r="W6" i="14"/>
  <c r="V3" i="14"/>
  <c r="X3" i="14" s="1"/>
  <c r="AA3" i="14" s="1"/>
  <c r="W6" i="16"/>
  <c r="S5" i="16"/>
  <c r="U5" i="16" s="1"/>
  <c r="Z5" i="16" s="1"/>
  <c r="P6" i="14"/>
  <c r="R6" i="14" s="1"/>
  <c r="Y6" i="14" s="1"/>
  <c r="P5" i="14"/>
  <c r="Q5" i="14"/>
  <c r="H14" i="15"/>
  <c r="Z14" i="15" s="1"/>
  <c r="P3" i="8"/>
  <c r="H13" i="7"/>
  <c r="Z13" i="7" s="1"/>
  <c r="W4" i="6"/>
  <c r="V5" i="6"/>
  <c r="X5" i="6" s="1"/>
  <c r="AA5" i="6" s="1"/>
  <c r="V4" i="6"/>
  <c r="H13" i="6"/>
  <c r="Z13" i="6" s="1"/>
  <c r="T3" i="5"/>
  <c r="U3" i="5" s="1"/>
  <c r="Z3" i="5" s="1"/>
  <c r="S5" i="5"/>
  <c r="U5" i="5" s="1"/>
  <c r="Z5" i="5" s="1"/>
  <c r="T5" i="4"/>
  <c r="U5" i="4" s="1"/>
  <c r="Z5" i="4" s="1"/>
  <c r="H12" i="4"/>
  <c r="S6" i="6"/>
  <c r="Q5" i="3"/>
  <c r="Q3" i="3"/>
  <c r="W3" i="2"/>
  <c r="V3" i="2"/>
  <c r="W6" i="2"/>
  <c r="X6" i="2" s="1"/>
  <c r="AA6" i="2" s="1"/>
  <c r="P6" i="2"/>
  <c r="Q4" i="14"/>
  <c r="S6" i="14"/>
  <c r="P5" i="7"/>
  <c r="T4" i="8"/>
  <c r="Q5" i="4"/>
  <c r="W6" i="5"/>
  <c r="V5" i="13"/>
  <c r="W6" i="13"/>
  <c r="S3" i="14"/>
  <c r="H13" i="15"/>
  <c r="Z13" i="15" s="1"/>
  <c r="P5" i="15"/>
  <c r="V3" i="5"/>
  <c r="X3" i="5" s="1"/>
  <c r="AA3" i="5" s="1"/>
  <c r="T6" i="8"/>
  <c r="U6" i="8" s="1"/>
  <c r="Z6" i="8" s="1"/>
  <c r="H14" i="4"/>
  <c r="Z14" i="4" s="1"/>
  <c r="T4" i="6"/>
  <c r="U4" i="6" s="1"/>
  <c r="Z4" i="6" s="1"/>
  <c r="W6" i="7"/>
  <c r="X6" i="7" s="1"/>
  <c r="AA6" i="7" s="1"/>
  <c r="Q5" i="15"/>
  <c r="T6" i="6"/>
  <c r="P6" i="15"/>
  <c r="R6" i="15" s="1"/>
  <c r="Y6" i="15" s="1"/>
  <c r="V6" i="5"/>
  <c r="W6" i="8"/>
  <c r="X6" i="8" s="1"/>
  <c r="AA6" i="8" s="1"/>
  <c r="V6" i="13"/>
  <c r="W5" i="13"/>
  <c r="S4" i="14"/>
  <c r="U4" i="14" s="1"/>
  <c r="Z4" i="14" s="1"/>
  <c r="Q3" i="14"/>
  <c r="R3" i="14" s="1"/>
  <c r="Y3" i="14" s="1"/>
  <c r="V4" i="13"/>
  <c r="X4" i="13" s="1"/>
  <c r="AA4" i="13" s="1"/>
  <c r="V4" i="4"/>
  <c r="X4" i="4" s="1"/>
  <c r="AA4" i="4" s="1"/>
  <c r="T6" i="14"/>
  <c r="H13" i="14"/>
  <c r="Z13" i="14" s="1"/>
  <c r="S4" i="15"/>
  <c r="W6" i="15"/>
  <c r="S6" i="2"/>
  <c r="U6" i="2" s="1"/>
  <c r="Z6" i="2" s="1"/>
  <c r="V6" i="6"/>
  <c r="S5" i="8"/>
  <c r="U5" i="8" s="1"/>
  <c r="Z5" i="8" s="1"/>
  <c r="W3" i="7"/>
  <c r="V5" i="14"/>
  <c r="T4" i="15"/>
  <c r="P6" i="16"/>
  <c r="R6" i="16" s="1"/>
  <c r="Y6" i="16" s="1"/>
  <c r="V5" i="4"/>
  <c r="V6" i="3"/>
  <c r="X6" i="3" s="1"/>
  <c r="AA6" i="3" s="1"/>
  <c r="S3" i="8"/>
  <c r="S5" i="14"/>
  <c r="U5" i="14" s="1"/>
  <c r="Z5" i="14" s="1"/>
  <c r="S3" i="3"/>
  <c r="H15" i="5"/>
  <c r="Z15" i="5" s="1"/>
  <c r="W6" i="6"/>
  <c r="T3" i="8"/>
  <c r="V3" i="7"/>
  <c r="T6" i="13"/>
  <c r="U6" i="13" s="1"/>
  <c r="Z6" i="13" s="1"/>
  <c r="S5" i="15"/>
  <c r="U5" i="15" s="1"/>
  <c r="Z5" i="15" s="1"/>
  <c r="Q5" i="16"/>
  <c r="V3" i="3"/>
  <c r="W3" i="3"/>
  <c r="V3" i="6"/>
  <c r="X3" i="6" s="1"/>
  <c r="AA3" i="6" s="1"/>
  <c r="H13" i="13"/>
  <c r="Z13" i="13" s="1"/>
  <c r="W5" i="4"/>
  <c r="T3" i="14"/>
  <c r="W5" i="14"/>
  <c r="S6" i="15"/>
  <c r="U6" i="15" s="1"/>
  <c r="Z6" i="15" s="1"/>
  <c r="S4" i="4"/>
  <c r="H15" i="14"/>
  <c r="Z15" i="14" s="1"/>
  <c r="H14" i="14"/>
  <c r="Z14" i="14" s="1"/>
  <c r="Q5" i="13"/>
  <c r="R5" i="13" s="1"/>
  <c r="Y5" i="13" s="1"/>
  <c r="P6" i="13"/>
  <c r="H14" i="5"/>
  <c r="Z14" i="5" s="1"/>
  <c r="Q6" i="13"/>
  <c r="P4" i="4"/>
  <c r="T6" i="4"/>
  <c r="U6" i="4" s="1"/>
  <c r="Z6" i="4" s="1"/>
  <c r="S5" i="7"/>
  <c r="Q4" i="6"/>
  <c r="R4" i="6" s="1"/>
  <c r="Y4" i="6" s="1"/>
  <c r="S4" i="13"/>
  <c r="Q4" i="4"/>
  <c r="T5" i="2"/>
  <c r="U5" i="2" s="1"/>
  <c r="Z5" i="2" s="1"/>
  <c r="Q3" i="4"/>
  <c r="R3" i="4" s="1"/>
  <c r="Y3" i="4" s="1"/>
  <c r="T4" i="4"/>
  <c r="S6" i="1"/>
  <c r="P3" i="6"/>
  <c r="T4" i="13"/>
  <c r="S4" i="2"/>
  <c r="H13" i="4"/>
  <c r="Z13" i="4" s="1"/>
  <c r="H15" i="3"/>
  <c r="Z15" i="3" s="1"/>
  <c r="H13" i="8"/>
  <c r="Z13" i="8" s="1"/>
  <c r="Q3" i="6"/>
  <c r="H12" i="13"/>
  <c r="Z12" i="13" s="1"/>
  <c r="T6" i="7"/>
  <c r="P4" i="14"/>
  <c r="T3" i="15"/>
  <c r="T4" i="2"/>
  <c r="P6" i="3"/>
  <c r="R6" i="3" s="1"/>
  <c r="Y6" i="3" s="1"/>
  <c r="P5" i="3"/>
  <c r="S4" i="7"/>
  <c r="U4" i="7" s="1"/>
  <c r="Z4" i="7" s="1"/>
  <c r="W5" i="7"/>
  <c r="X5" i="7" s="1"/>
  <c r="AA5" i="7" s="1"/>
  <c r="AA14" i="14"/>
  <c r="S3" i="15"/>
  <c r="S6" i="7"/>
  <c r="W4" i="7"/>
  <c r="W4" i="15"/>
  <c r="X4" i="15" s="1"/>
  <c r="AA4" i="15" s="1"/>
  <c r="V4" i="7"/>
  <c r="S4" i="8"/>
  <c r="V5" i="15"/>
  <c r="W5" i="15"/>
  <c r="W5" i="3"/>
  <c r="V3" i="8"/>
  <c r="Q4" i="16"/>
  <c r="P4" i="16"/>
  <c r="Q3" i="16"/>
  <c r="P3" i="15"/>
  <c r="Q4" i="15"/>
  <c r="P4" i="15"/>
  <c r="Q3" i="15"/>
  <c r="AA15" i="15"/>
  <c r="H15" i="15"/>
  <c r="Z15" i="15" s="1"/>
  <c r="H12" i="14"/>
  <c r="Z12" i="14" s="1"/>
  <c r="AA12" i="14"/>
  <c r="Q4" i="13"/>
  <c r="P4" i="13"/>
  <c r="Q3" i="13"/>
  <c r="P3" i="13"/>
  <c r="H14" i="13"/>
  <c r="Z14" i="13" s="1"/>
  <c r="AA14" i="13"/>
  <c r="U5" i="13"/>
  <c r="Z5" i="13" s="1"/>
  <c r="V4" i="8"/>
  <c r="W4" i="8"/>
  <c r="W5" i="8"/>
  <c r="X5" i="8" s="1"/>
  <c r="AA5" i="8" s="1"/>
  <c r="W3" i="8"/>
  <c r="H15" i="8"/>
  <c r="Z15" i="8" s="1"/>
  <c r="H14" i="8"/>
  <c r="Z14" i="8" s="1"/>
  <c r="T3" i="7"/>
  <c r="U3" i="7" s="1"/>
  <c r="Z3" i="7" s="1"/>
  <c r="T5" i="7"/>
  <c r="H15" i="7"/>
  <c r="Z15" i="7" s="1"/>
  <c r="H12" i="7"/>
  <c r="Z12" i="7" s="1"/>
  <c r="H15" i="6"/>
  <c r="Z15" i="6" s="1"/>
  <c r="H13" i="5"/>
  <c r="Z13" i="5" s="1"/>
  <c r="H12" i="6"/>
  <c r="Z12" i="6" s="1"/>
  <c r="W4" i="3"/>
  <c r="X4" i="3" s="1"/>
  <c r="AA4" i="3" s="1"/>
  <c r="V5" i="3"/>
  <c r="V6" i="4"/>
  <c r="V3" i="4"/>
  <c r="X3" i="4" s="1"/>
  <c r="AA3" i="4" s="1"/>
  <c r="W6" i="4"/>
  <c r="T5" i="3"/>
  <c r="U5" i="3" s="1"/>
  <c r="Z5" i="3" s="1"/>
  <c r="Q6" i="4"/>
  <c r="R6" i="4" s="1"/>
  <c r="Y6" i="4" s="1"/>
  <c r="P5" i="4"/>
  <c r="H15" i="2"/>
  <c r="Z15" i="2" s="1"/>
  <c r="H12" i="8"/>
  <c r="Z12" i="8" s="1"/>
  <c r="H14" i="7"/>
  <c r="Z14" i="7" s="1"/>
  <c r="Q6" i="8"/>
  <c r="P6" i="8"/>
  <c r="Q5" i="8"/>
  <c r="P5" i="8"/>
  <c r="Q3" i="7"/>
  <c r="P4" i="7"/>
  <c r="P3" i="7"/>
  <c r="Q4" i="7"/>
  <c r="V5" i="5"/>
  <c r="W4" i="5"/>
  <c r="W5" i="5"/>
  <c r="V4" i="5"/>
  <c r="H14" i="6"/>
  <c r="Z14" i="6" s="1"/>
  <c r="S4" i="5"/>
  <c r="T4" i="5"/>
  <c r="T6" i="5"/>
  <c r="S6" i="5"/>
  <c r="T5" i="6"/>
  <c r="U5" i="6" s="1"/>
  <c r="Z5" i="6" s="1"/>
  <c r="S3" i="6"/>
  <c r="T3" i="6"/>
  <c r="Q5" i="6"/>
  <c r="P5" i="6"/>
  <c r="Q6" i="6"/>
  <c r="P6" i="6"/>
  <c r="P6" i="5"/>
  <c r="Q6" i="5"/>
  <c r="P5" i="5"/>
  <c r="Q5" i="5"/>
  <c r="Q3" i="5"/>
  <c r="P4" i="5"/>
  <c r="P3" i="5"/>
  <c r="Q4" i="5"/>
  <c r="H12" i="5"/>
  <c r="Z12" i="5" s="1"/>
  <c r="AA12" i="5"/>
  <c r="H14" i="3"/>
  <c r="Z14" i="3" s="1"/>
  <c r="H13" i="3"/>
  <c r="Z13" i="3" s="1"/>
  <c r="H15" i="4"/>
  <c r="Z15" i="4" s="1"/>
  <c r="T3" i="3"/>
  <c r="H12" i="3"/>
  <c r="Z12" i="3" s="1"/>
  <c r="T3" i="2"/>
  <c r="AA12" i="2"/>
  <c r="P3" i="2"/>
  <c r="Q4" i="2"/>
  <c r="T5" i="1"/>
  <c r="T3" i="1"/>
  <c r="S5" i="1"/>
  <c r="S3" i="1"/>
  <c r="AA14" i="1"/>
  <c r="H14" i="1"/>
  <c r="Z14" i="1" s="1"/>
  <c r="H15" i="16" l="1"/>
  <c r="Z15" i="16" s="1"/>
  <c r="V3" i="16"/>
  <c r="X3" i="16" s="1"/>
  <c r="AA3" i="16" s="1"/>
  <c r="W4" i="16"/>
  <c r="X4" i="16" s="1"/>
  <c r="AA4" i="16" s="1"/>
  <c r="W5" i="16"/>
  <c r="V5" i="16"/>
  <c r="U3" i="13"/>
  <c r="Z3" i="13" s="1"/>
  <c r="W5" i="2"/>
  <c r="X5" i="2" s="1"/>
  <c r="AA5" i="2" s="1"/>
  <c r="V4" i="2"/>
  <c r="P5" i="2"/>
  <c r="R5" i="2" s="1"/>
  <c r="Y5" i="2" s="1"/>
  <c r="Q6" i="2"/>
  <c r="S3" i="2"/>
  <c r="P4" i="2"/>
  <c r="R4" i="2" s="1"/>
  <c r="Y4" i="2" s="1"/>
  <c r="W4" i="2"/>
  <c r="X4" i="2" s="1"/>
  <c r="AA4" i="2" s="1"/>
  <c r="H14" i="2"/>
  <c r="Z14" i="2" s="1"/>
  <c r="Q3" i="1"/>
  <c r="W5" i="1"/>
  <c r="X5" i="1" s="1"/>
  <c r="AA5" i="1" s="1"/>
  <c r="S4" i="1"/>
  <c r="U4" i="1" s="1"/>
  <c r="Z4" i="1" s="1"/>
  <c r="Q4" i="1"/>
  <c r="R4" i="1" s="1"/>
  <c r="Y4" i="1" s="1"/>
  <c r="T6" i="1"/>
  <c r="P3" i="1"/>
  <c r="R3" i="1" s="1"/>
  <c r="Y3" i="1" s="1"/>
  <c r="X6" i="5"/>
  <c r="AA6" i="5" s="1"/>
  <c r="V3" i="1"/>
  <c r="V6" i="16"/>
  <c r="H13" i="16"/>
  <c r="Z13" i="16" s="1"/>
  <c r="S6" i="16"/>
  <c r="S4" i="16"/>
  <c r="U4" i="16" s="1"/>
  <c r="Z4" i="16" s="1"/>
  <c r="T6" i="16"/>
  <c r="H14" i="16"/>
  <c r="Z14" i="16" s="1"/>
  <c r="H13" i="2"/>
  <c r="Z13" i="2" s="1"/>
  <c r="H13" i="1"/>
  <c r="Z13" i="1" s="1"/>
  <c r="W6" i="1"/>
  <c r="X6" i="1" s="1"/>
  <c r="AA6" i="1" s="1"/>
  <c r="W3" i="1"/>
  <c r="H15" i="1"/>
  <c r="Z15" i="1" s="1"/>
  <c r="P6" i="1"/>
  <c r="Q6" i="1"/>
  <c r="Q5" i="1"/>
  <c r="R5" i="1" s="1"/>
  <c r="Y5" i="1" s="1"/>
  <c r="U3" i="4"/>
  <c r="Z3" i="4" s="1"/>
  <c r="F12" i="4" s="1"/>
  <c r="Y12" i="4" s="1"/>
  <c r="R5" i="7"/>
  <c r="Y5" i="7" s="1"/>
  <c r="U4" i="3"/>
  <c r="Z4" i="3" s="1"/>
  <c r="F13" i="3" s="1"/>
  <c r="Y13" i="3" s="1"/>
  <c r="AB13" i="3" s="1"/>
  <c r="X6" i="14"/>
  <c r="AA6" i="14" s="1"/>
  <c r="U3" i="16"/>
  <c r="Z3" i="16" s="1"/>
  <c r="R5" i="16"/>
  <c r="Y5" i="16" s="1"/>
  <c r="R3" i="3"/>
  <c r="Y3" i="3" s="1"/>
  <c r="X6" i="16"/>
  <c r="AA6" i="16" s="1"/>
  <c r="X4" i="6"/>
  <c r="AA4" i="6" s="1"/>
  <c r="M13" i="6" s="1"/>
  <c r="M13" i="1"/>
  <c r="M15" i="3"/>
  <c r="X5" i="4"/>
  <c r="AA5" i="4" s="1"/>
  <c r="U4" i="8"/>
  <c r="Z4" i="8" s="1"/>
  <c r="Z12" i="4"/>
  <c r="Z12" i="2"/>
  <c r="M14" i="2"/>
  <c r="R6" i="2"/>
  <c r="Y6" i="2" s="1"/>
  <c r="M15" i="2" s="1"/>
  <c r="X6" i="15"/>
  <c r="AA6" i="15" s="1"/>
  <c r="F15" i="15" s="1"/>
  <c r="Y15" i="15" s="1"/>
  <c r="AB15" i="15" s="1"/>
  <c r="X3" i="2"/>
  <c r="AA3" i="2" s="1"/>
  <c r="X6" i="13"/>
  <c r="AA6" i="13" s="1"/>
  <c r="R3" i="8"/>
  <c r="Y3" i="8" s="1"/>
  <c r="R5" i="4"/>
  <c r="Y5" i="4" s="1"/>
  <c r="R5" i="14"/>
  <c r="Y5" i="14" s="1"/>
  <c r="R5" i="3"/>
  <c r="Y5" i="3" s="1"/>
  <c r="X5" i="13"/>
  <c r="AA5" i="13" s="1"/>
  <c r="M14" i="13" s="1"/>
  <c r="U3" i="3"/>
  <c r="Z3" i="3" s="1"/>
  <c r="U6" i="1"/>
  <c r="Z6" i="1" s="1"/>
  <c r="X3" i="7"/>
  <c r="AA3" i="7" s="1"/>
  <c r="U6" i="6"/>
  <c r="Z6" i="6" s="1"/>
  <c r="U6" i="14"/>
  <c r="Z6" i="14" s="1"/>
  <c r="U3" i="14"/>
  <c r="Z3" i="14" s="1"/>
  <c r="F12" i="14" s="1"/>
  <c r="Y12" i="14" s="1"/>
  <c r="AB12" i="14" s="1"/>
  <c r="R4" i="14"/>
  <c r="Y4" i="14" s="1"/>
  <c r="R5" i="15"/>
  <c r="Y5" i="15" s="1"/>
  <c r="U4" i="15"/>
  <c r="Z4" i="15" s="1"/>
  <c r="X6" i="6"/>
  <c r="AA6" i="6" s="1"/>
  <c r="U3" i="8"/>
  <c r="Z3" i="8" s="1"/>
  <c r="R4" i="16"/>
  <c r="Y4" i="16" s="1"/>
  <c r="X3" i="3"/>
  <c r="AA3" i="3" s="1"/>
  <c r="F15" i="3"/>
  <c r="Y15" i="3" s="1"/>
  <c r="AB15" i="3" s="1"/>
  <c r="X5" i="3"/>
  <c r="AA5" i="3" s="1"/>
  <c r="R4" i="13"/>
  <c r="Y4" i="13" s="1"/>
  <c r="X5" i="14"/>
  <c r="AA5" i="14" s="1"/>
  <c r="U4" i="13"/>
  <c r="Z4" i="13" s="1"/>
  <c r="U4" i="4"/>
  <c r="Z4" i="4" s="1"/>
  <c r="R4" i="4"/>
  <c r="Y4" i="4" s="1"/>
  <c r="X3" i="8"/>
  <c r="AA3" i="8" s="1"/>
  <c r="U3" i="2"/>
  <c r="Z3" i="2" s="1"/>
  <c r="X4" i="7"/>
  <c r="AA4" i="7" s="1"/>
  <c r="U5" i="7"/>
  <c r="Z5" i="7" s="1"/>
  <c r="U6" i="7"/>
  <c r="Z6" i="7" s="1"/>
  <c r="F15" i="7" s="1"/>
  <c r="Y15" i="7" s="1"/>
  <c r="AB15" i="7" s="1"/>
  <c r="F13" i="1"/>
  <c r="Y13" i="1" s="1"/>
  <c r="AB13" i="1" s="1"/>
  <c r="U4" i="2"/>
  <c r="Z4" i="2" s="1"/>
  <c r="R6" i="13"/>
  <c r="Y6" i="13" s="1"/>
  <c r="R3" i="16"/>
  <c r="Y3" i="16" s="1"/>
  <c r="X5" i="15"/>
  <c r="AA5" i="15" s="1"/>
  <c r="R3" i="6"/>
  <c r="Y3" i="6" s="1"/>
  <c r="U3" i="15"/>
  <c r="Z3" i="15" s="1"/>
  <c r="X6" i="4"/>
  <c r="AA6" i="4" s="1"/>
  <c r="F15" i="4" s="1"/>
  <c r="Y15" i="4" s="1"/>
  <c r="AB15" i="4" s="1"/>
  <c r="X4" i="8"/>
  <c r="AA4" i="8" s="1"/>
  <c r="R4" i="15"/>
  <c r="Y4" i="15" s="1"/>
  <c r="R3" i="15"/>
  <c r="Y3" i="15" s="1"/>
  <c r="R6" i="8"/>
  <c r="Y6" i="8" s="1"/>
  <c r="R3" i="13"/>
  <c r="Y3" i="13" s="1"/>
  <c r="R5" i="8"/>
  <c r="Y5" i="8" s="1"/>
  <c r="R3" i="7"/>
  <c r="Y3" i="7" s="1"/>
  <c r="R5" i="6"/>
  <c r="Y5" i="6" s="1"/>
  <c r="R6" i="6"/>
  <c r="Y6" i="6" s="1"/>
  <c r="R4" i="7"/>
  <c r="Y4" i="7" s="1"/>
  <c r="X4" i="5"/>
  <c r="AA4" i="5" s="1"/>
  <c r="X5" i="5"/>
  <c r="AA5" i="5" s="1"/>
  <c r="U6" i="5"/>
  <c r="Z6" i="5" s="1"/>
  <c r="U4" i="5"/>
  <c r="Z4" i="5" s="1"/>
  <c r="U3" i="6"/>
  <c r="Z3" i="6" s="1"/>
  <c r="R6" i="5"/>
  <c r="Y6" i="5" s="1"/>
  <c r="R5" i="5"/>
  <c r="Y5" i="5" s="1"/>
  <c r="R4" i="5"/>
  <c r="Y4" i="5" s="1"/>
  <c r="R3" i="5"/>
  <c r="Y3" i="5" s="1"/>
  <c r="F14" i="2"/>
  <c r="Y14" i="2" s="1"/>
  <c r="AB14" i="2" s="1"/>
  <c r="R3" i="2"/>
  <c r="Y3" i="2" s="1"/>
  <c r="U3" i="1"/>
  <c r="Z3" i="1" s="1"/>
  <c r="U5" i="1"/>
  <c r="Z5" i="1" s="1"/>
  <c r="X5" i="16" l="1"/>
  <c r="AA5" i="16" s="1"/>
  <c r="X3" i="1"/>
  <c r="AA3" i="1" s="1"/>
  <c r="R6" i="1"/>
  <c r="Y6" i="1" s="1"/>
  <c r="F15" i="1" s="1"/>
  <c r="Y15" i="1" s="1"/>
  <c r="AB15" i="1" s="1"/>
  <c r="U6" i="16"/>
  <c r="Z6" i="16" s="1"/>
  <c r="M15" i="16" s="1"/>
  <c r="M12" i="4"/>
  <c r="F14" i="7"/>
  <c r="Y14" i="7" s="1"/>
  <c r="AB14" i="7" s="1"/>
  <c r="M13" i="3"/>
  <c r="F15" i="14"/>
  <c r="Y15" i="14" s="1"/>
  <c r="AB15" i="14" s="1"/>
  <c r="F13" i="6"/>
  <c r="Y13" i="6" s="1"/>
  <c r="AB13" i="6" s="1"/>
  <c r="F14" i="14"/>
  <c r="Y14" i="14" s="1"/>
  <c r="AB14" i="14" s="1"/>
  <c r="F15" i="16"/>
  <c r="Y15" i="16" s="1"/>
  <c r="AB15" i="16" s="1"/>
  <c r="M14" i="16"/>
  <c r="F14" i="3"/>
  <c r="Y14" i="3" s="1"/>
  <c r="AB14" i="3" s="1"/>
  <c r="M13" i="2"/>
  <c r="F14" i="1"/>
  <c r="Y14" i="1" s="1"/>
  <c r="AB14" i="1" s="1"/>
  <c r="F15" i="2"/>
  <c r="Y15" i="2" s="1"/>
  <c r="AB15" i="2" s="1"/>
  <c r="AB12" i="4"/>
  <c r="M13" i="8"/>
  <c r="M14" i="5"/>
  <c r="M12" i="15"/>
  <c r="M12" i="2"/>
  <c r="M15" i="5"/>
  <c r="F14" i="13"/>
  <c r="Y14" i="13" s="1"/>
  <c r="AB14" i="13" s="1"/>
  <c r="M12" i="3"/>
  <c r="M15" i="1"/>
  <c r="M15" i="15"/>
  <c r="F14" i="16"/>
  <c r="Y14" i="16" s="1"/>
  <c r="AB14" i="16" s="1"/>
  <c r="M12" i="7"/>
  <c r="M12" i="8"/>
  <c r="F12" i="16"/>
  <c r="Y12" i="16" s="1"/>
  <c r="AB12" i="16" s="1"/>
  <c r="M12" i="16"/>
  <c r="M14" i="7"/>
  <c r="F13" i="8"/>
  <c r="Y13" i="8" s="1"/>
  <c r="AB13" i="8" s="1"/>
  <c r="M13" i="13"/>
  <c r="M14" i="15"/>
  <c r="M15" i="7"/>
  <c r="F15" i="13"/>
  <c r="Y15" i="13" s="1"/>
  <c r="AB15" i="13" s="1"/>
  <c r="M15" i="13"/>
  <c r="F14" i="8"/>
  <c r="Y14" i="8" s="1"/>
  <c r="AB14" i="8" s="1"/>
  <c r="M14" i="8"/>
  <c r="F13" i="14"/>
  <c r="Y13" i="14" s="1"/>
  <c r="AB13" i="14" s="1"/>
  <c r="M13" i="14"/>
  <c r="M15" i="14"/>
  <c r="F14" i="6"/>
  <c r="Y14" i="6" s="1"/>
  <c r="AB14" i="6" s="1"/>
  <c r="M14" i="6"/>
  <c r="F13" i="15"/>
  <c r="Y13" i="15" s="1"/>
  <c r="AB13" i="15" s="1"/>
  <c r="M13" i="15"/>
  <c r="F12" i="5"/>
  <c r="Y12" i="5" s="1"/>
  <c r="AB12" i="5" s="1"/>
  <c r="M12" i="5"/>
  <c r="F12" i="13"/>
  <c r="Y12" i="13" s="1"/>
  <c r="AB12" i="13" s="1"/>
  <c r="M12" i="13"/>
  <c r="M13" i="4"/>
  <c r="M14" i="3"/>
  <c r="M13" i="5"/>
  <c r="M13" i="7"/>
  <c r="F15" i="8"/>
  <c r="Y15" i="8" s="1"/>
  <c r="AB15" i="8" s="1"/>
  <c r="M15" i="8"/>
  <c r="M14" i="14"/>
  <c r="M15" i="4"/>
  <c r="M14" i="1"/>
  <c r="M15" i="6"/>
  <c r="M12" i="1"/>
  <c r="M12" i="6"/>
  <c r="F13" i="16"/>
  <c r="Y13" i="16" s="1"/>
  <c r="AB13" i="16" s="1"/>
  <c r="M13" i="16"/>
  <c r="F14" i="4"/>
  <c r="Y14" i="4" s="1"/>
  <c r="AB14" i="4" s="1"/>
  <c r="M14" i="4"/>
  <c r="M12" i="14"/>
  <c r="F14" i="15"/>
  <c r="Y14" i="15" s="1"/>
  <c r="AB14" i="15" s="1"/>
  <c r="F12" i="7"/>
  <c r="Y12" i="7" s="1"/>
  <c r="AB12" i="7" s="1"/>
  <c r="F12" i="3"/>
  <c r="Y12" i="3" s="1"/>
  <c r="AB12" i="3" s="1"/>
  <c r="F13" i="7"/>
  <c r="Y13" i="7" s="1"/>
  <c r="AB13" i="7" s="1"/>
  <c r="F13" i="13"/>
  <c r="Y13" i="13" s="1"/>
  <c r="AB13" i="13" s="1"/>
  <c r="F15" i="6"/>
  <c r="Y15" i="6" s="1"/>
  <c r="AB15" i="6" s="1"/>
  <c r="F12" i="2"/>
  <c r="F13" i="2"/>
  <c r="Y13" i="2" s="1"/>
  <c r="AB13" i="2" s="1"/>
  <c r="F12" i="8"/>
  <c r="Y12" i="8" s="1"/>
  <c r="AB12" i="8" s="1"/>
  <c r="F13" i="4"/>
  <c r="Y13" i="4" s="1"/>
  <c r="AB13" i="4" s="1"/>
  <c r="F12" i="6"/>
  <c r="Y12" i="6" s="1"/>
  <c r="AB12" i="6" s="1"/>
  <c r="F12" i="15"/>
  <c r="Y12" i="15" s="1"/>
  <c r="AB12" i="15" s="1"/>
  <c r="F15" i="5"/>
  <c r="Y15" i="5" s="1"/>
  <c r="AB15" i="5" s="1"/>
  <c r="F12" i="1"/>
  <c r="Y12" i="1" s="1"/>
  <c r="AB12" i="1" s="1"/>
  <c r="F14" i="5"/>
  <c r="Y14" i="5" s="1"/>
  <c r="AB14" i="5" s="1"/>
  <c r="F13" i="5"/>
  <c r="Y13" i="5" s="1"/>
  <c r="AB13" i="5" s="1"/>
  <c r="L12" i="14" l="1"/>
  <c r="L15" i="3"/>
  <c r="A15" i="3" s="1"/>
  <c r="L12" i="1"/>
  <c r="L15" i="13"/>
  <c r="A15" i="13" s="1"/>
  <c r="L15" i="14"/>
  <c r="A15" i="14" s="1"/>
  <c r="L14" i="14"/>
  <c r="A14" i="14" s="1"/>
  <c r="L13" i="8"/>
  <c r="A13" i="8" s="1"/>
  <c r="L13" i="14"/>
  <c r="A13" i="14" s="1"/>
  <c r="L12" i="3"/>
  <c r="L12" i="15"/>
  <c r="L14" i="3"/>
  <c r="A14" i="3" s="1"/>
  <c r="L14" i="7"/>
  <c r="A14" i="7" s="1"/>
  <c r="L15" i="16"/>
  <c r="A15" i="16" s="1"/>
  <c r="L13" i="7"/>
  <c r="A13" i="7" s="1"/>
  <c r="L13" i="3"/>
  <c r="A13" i="3" s="1"/>
  <c r="L14" i="16"/>
  <c r="A14" i="16" s="1"/>
  <c r="L12" i="16"/>
  <c r="L14" i="13"/>
  <c r="A14" i="13" s="1"/>
  <c r="L13" i="16"/>
  <c r="A13" i="16" s="1"/>
  <c r="L12" i="13"/>
  <c r="L13" i="4"/>
  <c r="A13" i="4" s="1"/>
  <c r="L14" i="8"/>
  <c r="A14" i="8" s="1"/>
  <c r="Y12" i="2"/>
  <c r="AB12" i="2" s="1"/>
  <c r="L13" i="2" s="1"/>
  <c r="A13" i="2" s="1"/>
  <c r="L13" i="13"/>
  <c r="A13" i="13" s="1"/>
  <c r="L15" i="7"/>
  <c r="A15" i="7" s="1"/>
  <c r="L12" i="7"/>
  <c r="L14" i="6"/>
  <c r="A14" i="6" s="1"/>
  <c r="L12" i="8"/>
  <c r="L15" i="8"/>
  <c r="A15" i="8" s="1"/>
  <c r="L15" i="4"/>
  <c r="A15" i="4" s="1"/>
  <c r="L12" i="4"/>
  <c r="L14" i="4"/>
  <c r="A14" i="4" s="1"/>
  <c r="L12" i="6"/>
  <c r="L15" i="15"/>
  <c r="A15" i="15" s="1"/>
  <c r="L15" i="6"/>
  <c r="A15" i="6" s="1"/>
  <c r="L13" i="6"/>
  <c r="A13" i="6" s="1"/>
  <c r="L14" i="15"/>
  <c r="A14" i="15" s="1"/>
  <c r="L13" i="15"/>
  <c r="A13" i="15" s="1"/>
  <c r="L15" i="5"/>
  <c r="A15" i="5" s="1"/>
  <c r="L14" i="5"/>
  <c r="A14" i="5" s="1"/>
  <c r="L13" i="1"/>
  <c r="A13" i="1" s="1"/>
  <c r="L15" i="1"/>
  <c r="A15" i="1" s="1"/>
  <c r="L14" i="1"/>
  <c r="A14" i="1" s="1"/>
  <c r="L13" i="5"/>
  <c r="A13" i="5" s="1"/>
  <c r="L12" i="5"/>
  <c r="A12" i="14" l="1"/>
  <c r="B13" i="17" s="1"/>
  <c r="Y53" i="10" s="1"/>
  <c r="D86" i="21" s="1"/>
  <c r="Y52" i="10"/>
  <c r="C86" i="21" s="1"/>
  <c r="Y51" i="10"/>
  <c r="A86" i="21" s="1"/>
  <c r="A12" i="16"/>
  <c r="O51" i="10"/>
  <c r="A85" i="21" s="1"/>
  <c r="O52" i="10"/>
  <c r="C85" i="21" s="1"/>
  <c r="A12" i="15"/>
  <c r="G11" i="17" s="1"/>
  <c r="E51" i="10"/>
  <c r="A84" i="21" s="1"/>
  <c r="E52" i="10"/>
  <c r="C84" i="21" s="1"/>
  <c r="A12" i="13"/>
  <c r="D10" i="17" s="1"/>
  <c r="Y41" i="10"/>
  <c r="C83" i="21" s="1"/>
  <c r="Y40" i="10"/>
  <c r="A83" i="21" s="1"/>
  <c r="A12" i="8"/>
  <c r="D9" i="17" s="1"/>
  <c r="O41" i="10"/>
  <c r="C82" i="21" s="1"/>
  <c r="O40" i="10"/>
  <c r="A82" i="21" s="1"/>
  <c r="A12" i="7"/>
  <c r="D8" i="17" s="1"/>
  <c r="E41" i="10"/>
  <c r="C81" i="21" s="1"/>
  <c r="E40" i="10"/>
  <c r="A81" i="21" s="1"/>
  <c r="A12" i="6"/>
  <c r="G7" i="17" s="1"/>
  <c r="Y30" i="10"/>
  <c r="C80" i="21" s="1"/>
  <c r="Y29" i="10"/>
  <c r="A80" i="21" s="1"/>
  <c r="A12" i="5"/>
  <c r="B6" i="17" s="1"/>
  <c r="O31" i="10" s="1"/>
  <c r="D79" i="21" s="1"/>
  <c r="O30" i="10"/>
  <c r="C79" i="21" s="1"/>
  <c r="O29" i="10"/>
  <c r="A79" i="21" s="1"/>
  <c r="A12" i="4"/>
  <c r="B5" i="17" s="1"/>
  <c r="E31" i="10" s="1"/>
  <c r="D78" i="21" s="1"/>
  <c r="E29" i="10"/>
  <c r="A78" i="21" s="1"/>
  <c r="E30" i="10"/>
  <c r="C78" i="21" s="1"/>
  <c r="A12" i="3"/>
  <c r="D4" i="17" s="1"/>
  <c r="Y19" i="10"/>
  <c r="C77" i="21" s="1"/>
  <c r="Y18" i="10"/>
  <c r="A77" i="21" s="1"/>
  <c r="A12" i="1"/>
  <c r="B2" i="17" s="1"/>
  <c r="E20" i="10" s="1"/>
  <c r="D75" i="21" s="1"/>
  <c r="E19" i="10"/>
  <c r="C75" i="21" s="1"/>
  <c r="E18" i="10"/>
  <c r="A75" i="21" s="1"/>
  <c r="F12" i="17"/>
  <c r="G8" i="17"/>
  <c r="D12" i="17"/>
  <c r="D13" i="17"/>
  <c r="B8" i="17"/>
  <c r="E42" i="10" s="1"/>
  <c r="D81" i="21" s="1"/>
  <c r="B12" i="17"/>
  <c r="O53" i="10" s="1"/>
  <c r="D85" i="21" s="1"/>
  <c r="G12" i="17"/>
  <c r="E12" i="17"/>
  <c r="E8" i="17"/>
  <c r="F2" i="17"/>
  <c r="L12" i="2"/>
  <c r="L14" i="2"/>
  <c r="A14" i="2" s="1"/>
  <c r="L15" i="2"/>
  <c r="A15" i="2" s="1"/>
  <c r="B10" i="17"/>
  <c r="Y42" i="10" s="1"/>
  <c r="D83" i="21" s="1"/>
  <c r="E10" i="17"/>
  <c r="F11" i="17" l="1"/>
  <c r="AV11" i="17" s="1"/>
  <c r="D11" i="17"/>
  <c r="AD10" i="17" s="1"/>
  <c r="G10" i="17"/>
  <c r="F10" i="17"/>
  <c r="AY2" i="17" s="1"/>
  <c r="G6" i="17"/>
  <c r="G5" i="17"/>
  <c r="BH5" i="17" s="1"/>
  <c r="E13" i="17"/>
  <c r="AQ8" i="17" s="1"/>
  <c r="G13" i="17"/>
  <c r="BM7" i="17" s="1"/>
  <c r="F13" i="17"/>
  <c r="BA13" i="17" s="1"/>
  <c r="B11" i="17"/>
  <c r="E53" i="10" s="1"/>
  <c r="D84" i="21" s="1"/>
  <c r="E11" i="17"/>
  <c r="AP12" i="17" s="1"/>
  <c r="F9" i="17"/>
  <c r="AX2" i="17" s="1"/>
  <c r="E9" i="17"/>
  <c r="AP9" i="17" s="1"/>
  <c r="G9" i="17"/>
  <c r="B9" i="17"/>
  <c r="O42" i="10" s="1"/>
  <c r="D82" i="21" s="1"/>
  <c r="F8" i="17"/>
  <c r="E7" i="17"/>
  <c r="F7" i="17"/>
  <c r="B7" i="17"/>
  <c r="Y31" i="10" s="1"/>
  <c r="D80" i="21" s="1"/>
  <c r="D7" i="17"/>
  <c r="AF7" i="17" s="1"/>
  <c r="F6" i="17"/>
  <c r="BA6" i="17" s="1"/>
  <c r="E6" i="17"/>
  <c r="AN6" i="17" s="1"/>
  <c r="D6" i="17"/>
  <c r="AC6" i="17" s="1"/>
  <c r="F5" i="17"/>
  <c r="AU12" i="17" s="1"/>
  <c r="D5" i="17"/>
  <c r="Y12" i="17" s="1"/>
  <c r="E5" i="17"/>
  <c r="AJ8" i="17" s="1"/>
  <c r="B4" i="17"/>
  <c r="Y20" i="10" s="1"/>
  <c r="D77" i="21" s="1"/>
  <c r="F4" i="17"/>
  <c r="E4" i="17"/>
  <c r="AL4" i="17" s="1"/>
  <c r="G4" i="17"/>
  <c r="BH4" i="17" s="1"/>
  <c r="A12" i="2"/>
  <c r="E3" i="17" s="1"/>
  <c r="O19" i="10"/>
  <c r="C76" i="21" s="1"/>
  <c r="O18" i="10"/>
  <c r="C2" i="17"/>
  <c r="E2" i="17"/>
  <c r="AG10" i="17" s="1"/>
  <c r="G2" i="17"/>
  <c r="BC12" i="17" s="1"/>
  <c r="D2" i="17"/>
  <c r="W2" i="17" s="1"/>
  <c r="BG8" i="17"/>
  <c r="F14" i="9"/>
  <c r="D10" i="9"/>
  <c r="G63" i="10" s="1"/>
  <c r="A94" i="21" s="1"/>
  <c r="D14" i="9"/>
  <c r="F13" i="9"/>
  <c r="D17" i="9"/>
  <c r="G70" i="10" s="1"/>
  <c r="A101" i="21" s="1"/>
  <c r="F7" i="9"/>
  <c r="L7" i="9" s="1"/>
  <c r="F24" i="9" s="1"/>
  <c r="J75" i="10" s="1"/>
  <c r="C105" i="21" s="1"/>
  <c r="D8" i="9"/>
  <c r="G61" i="10" s="1"/>
  <c r="A92" i="21" s="1"/>
  <c r="F17" i="9"/>
  <c r="F16" i="9"/>
  <c r="BH8" i="17"/>
  <c r="D6" i="9"/>
  <c r="F4" i="9"/>
  <c r="D7" i="9"/>
  <c r="D16" i="9"/>
  <c r="F6" i="9"/>
  <c r="D4" i="9"/>
  <c r="L4" i="9" s="1"/>
  <c r="D24" i="9" s="1"/>
  <c r="D3" i="9"/>
  <c r="G56" i="10" s="1"/>
  <c r="A87" i="21" s="1"/>
  <c r="BM12" i="17"/>
  <c r="AF13" i="17"/>
  <c r="AF9" i="17"/>
  <c r="AF4" i="17"/>
  <c r="AD13" i="17"/>
  <c r="AE4" i="17"/>
  <c r="AF8" i="17"/>
  <c r="AF12" i="17"/>
  <c r="AP8" i="17"/>
  <c r="AE9" i="17"/>
  <c r="AC13" i="17"/>
  <c r="D18" i="9"/>
  <c r="G71" i="10" s="1"/>
  <c r="A102" i="21" s="1"/>
  <c r="AB8" i="17"/>
  <c r="AC12" i="17"/>
  <c r="AB9" i="17"/>
  <c r="AE8" i="17"/>
  <c r="AN9" i="17"/>
  <c r="AB12" i="17"/>
  <c r="AB13" i="17"/>
  <c r="BI12" i="17"/>
  <c r="BM13" i="17"/>
  <c r="X12" i="17"/>
  <c r="X9" i="17"/>
  <c r="AR12" i="17"/>
  <c r="AB4" i="17"/>
  <c r="X13" i="17"/>
  <c r="BL8" i="17"/>
  <c r="AA4" i="17"/>
  <c r="X8" i="17"/>
  <c r="AZ12" i="17"/>
  <c r="AM12" i="17"/>
  <c r="AQ12" i="17"/>
  <c r="AC4" i="17"/>
  <c r="AD12" i="17"/>
  <c r="AC9" i="17"/>
  <c r="BH12" i="17"/>
  <c r="BG11" i="17"/>
  <c r="BK5" i="17"/>
  <c r="BL11" i="17"/>
  <c r="BH11" i="17"/>
  <c r="D11" i="9"/>
  <c r="AB7" i="17"/>
  <c r="AE7" i="17"/>
  <c r="AF10" i="17"/>
  <c r="X10" i="17"/>
  <c r="AC10" i="17"/>
  <c r="AE10" i="17"/>
  <c r="AB10" i="17"/>
  <c r="BK2" i="17"/>
  <c r="BH2" i="17"/>
  <c r="BL2" i="17"/>
  <c r="D13" i="9"/>
  <c r="G66" i="10" s="1"/>
  <c r="A97" i="21" s="1"/>
  <c r="AN7" i="17"/>
  <c r="AP10" i="17"/>
  <c r="AM10" i="17"/>
  <c r="AN10" i="17"/>
  <c r="AN5" i="17"/>
  <c r="BC6" i="17"/>
  <c r="BK6" i="17"/>
  <c r="D12" i="9"/>
  <c r="G65" i="10" s="1"/>
  <c r="A96" i="21" s="1"/>
  <c r="BL12" i="17"/>
  <c r="D5" i="9"/>
  <c r="G58" i="10" s="1"/>
  <c r="A89" i="21" s="1"/>
  <c r="BA11" i="17"/>
  <c r="AW11" i="17"/>
  <c r="AN8" i="17"/>
  <c r="BK10" i="17"/>
  <c r="BJ5" i="17"/>
  <c r="BL10" i="17"/>
  <c r="BH10" i="17"/>
  <c r="BK8" i="17"/>
  <c r="BK12" i="17"/>
  <c r="AZ10" i="17"/>
  <c r="BA10" i="17"/>
  <c r="D9" i="9"/>
  <c r="G62" i="10" s="1"/>
  <c r="A93" i="21" s="1"/>
  <c r="BH7" i="17"/>
  <c r="BK7" i="17"/>
  <c r="BJ7" i="17"/>
  <c r="BF7" i="17"/>
  <c r="BG7" i="17"/>
  <c r="BL7" i="17"/>
  <c r="AO12" i="17"/>
  <c r="AC8" i="17"/>
  <c r="BA2" i="17"/>
  <c r="BM10" i="17" l="1"/>
  <c r="BG13" i="17"/>
  <c r="AD9" i="17"/>
  <c r="AE12" i="17"/>
  <c r="AO8" i="17"/>
  <c r="AD4" i="17"/>
  <c r="AE13" i="17"/>
  <c r="AD8" i="17"/>
  <c r="AO7" i="17"/>
  <c r="AZ2" i="17"/>
  <c r="X11" i="17"/>
  <c r="AO10" i="17"/>
  <c r="AF11" i="17"/>
  <c r="AD11" i="17"/>
  <c r="AP11" i="17"/>
  <c r="AC11" i="17"/>
  <c r="AR11" i="17"/>
  <c r="AO11" i="17"/>
  <c r="AE11" i="17"/>
  <c r="AZ11" i="17"/>
  <c r="BA12" i="17"/>
  <c r="AR10" i="17"/>
  <c r="AY7" i="17"/>
  <c r="L8" i="9"/>
  <c r="F23" i="9" s="1"/>
  <c r="L23" i="9" s="1"/>
  <c r="D33" i="9" s="1"/>
  <c r="AY8" i="17"/>
  <c r="BI10" i="17"/>
  <c r="BK11" i="17"/>
  <c r="BJ8" i="17"/>
  <c r="AZ7" i="17"/>
  <c r="AR7" i="17"/>
  <c r="AV2" i="17"/>
  <c r="BA7" i="17"/>
  <c r="AW10" i="17"/>
  <c r="AW12" i="17"/>
  <c r="AA8" i="17"/>
  <c r="AA13" i="17"/>
  <c r="AA7" i="17"/>
  <c r="Z4" i="17"/>
  <c r="AC7" i="17"/>
  <c r="X7" i="17"/>
  <c r="AL12" i="17"/>
  <c r="AA9" i="17"/>
  <c r="AD7" i="17"/>
  <c r="AA11" i="17"/>
  <c r="AM7" i="17"/>
  <c r="AA10" i="17"/>
  <c r="AA12" i="17"/>
  <c r="BG6" i="17"/>
  <c r="BI11" i="17"/>
  <c r="BJ6" i="17"/>
  <c r="BG12" i="17"/>
  <c r="BH6" i="17"/>
  <c r="BG10" i="17"/>
  <c r="BL6" i="17"/>
  <c r="BF6" i="17"/>
  <c r="BG5" i="17"/>
  <c r="BF5" i="17"/>
  <c r="BF11" i="17"/>
  <c r="X4" i="17"/>
  <c r="BF10" i="17"/>
  <c r="Y7" i="17"/>
  <c r="BF12" i="17"/>
  <c r="BF8" i="17"/>
  <c r="Z5" i="17"/>
  <c r="BL5" i="17"/>
  <c r="X5" i="17"/>
  <c r="Y8" i="17"/>
  <c r="BM5" i="17"/>
  <c r="AI13" i="17"/>
  <c r="BG4" i="17"/>
  <c r="AP4" i="17"/>
  <c r="AI11" i="17"/>
  <c r="AK4" i="17"/>
  <c r="AN4" i="17"/>
  <c r="AO4" i="17"/>
  <c r="AI8" i="17"/>
  <c r="BE12" i="17"/>
  <c r="AI10" i="17"/>
  <c r="AI12" i="17"/>
  <c r="D15" i="9"/>
  <c r="G68" i="10" s="1"/>
  <c r="A99" i="21" s="1"/>
  <c r="A76" i="21"/>
  <c r="AH2" i="17"/>
  <c r="AG12" i="17"/>
  <c r="AG11" i="17"/>
  <c r="AG7" i="17"/>
  <c r="BD2" i="17"/>
  <c r="AM2" i="17"/>
  <c r="AG4" i="17"/>
  <c r="AN2" i="17"/>
  <c r="AQ2" i="17"/>
  <c r="BC10" i="17"/>
  <c r="BG2" i="17"/>
  <c r="BC7" i="17"/>
  <c r="AG8" i="17"/>
  <c r="BF2" i="17"/>
  <c r="BC8" i="17"/>
  <c r="BC5" i="17"/>
  <c r="BC11" i="17"/>
  <c r="AO2" i="17"/>
  <c r="BE2" i="17"/>
  <c r="AP2" i="17"/>
  <c r="AL2" i="17"/>
  <c r="BM2" i="17"/>
  <c r="BJ2" i="17"/>
  <c r="Z2" i="17"/>
  <c r="AL7" i="17"/>
  <c r="AO5" i="17"/>
  <c r="AL8" i="17"/>
  <c r="AI7" i="17"/>
  <c r="AL11" i="17"/>
  <c r="BA9" i="17"/>
  <c r="L17" i="9"/>
  <c r="D28" i="9" s="1"/>
  <c r="G79" i="10" s="1"/>
  <c r="A109" i="21" s="1"/>
  <c r="AY10" i="17"/>
  <c r="AK2" i="17"/>
  <c r="AL10" i="17"/>
  <c r="AP7" i="17"/>
  <c r="C9" i="17"/>
  <c r="Q2" i="17" s="1"/>
  <c r="B3" i="17"/>
  <c r="O20" i="10" s="1"/>
  <c r="D76" i="21" s="1"/>
  <c r="BC9" i="17"/>
  <c r="AQ4" i="17"/>
  <c r="AV5" i="17"/>
  <c r="L10" i="9"/>
  <c r="F25" i="9" s="1"/>
  <c r="L25" i="9" s="1"/>
  <c r="F35" i="9" s="1"/>
  <c r="J84" i="10" s="1"/>
  <c r="C113" i="21" s="1"/>
  <c r="BB2" i="17"/>
  <c r="BH13" i="17"/>
  <c r="BM11" i="17"/>
  <c r="BM8" i="17"/>
  <c r="BL13" i="17"/>
  <c r="BM6" i="17"/>
  <c r="BI13" i="17"/>
  <c r="BB10" i="17"/>
  <c r="BK13" i="17"/>
  <c r="BC13" i="17"/>
  <c r="BB7" i="17"/>
  <c r="BF13" i="17"/>
  <c r="BB11" i="17"/>
  <c r="AR13" i="17"/>
  <c r="AW13" i="17"/>
  <c r="AZ13" i="17"/>
  <c r="BB13" i="17"/>
  <c r="BE13" i="17"/>
  <c r="AM13" i="17"/>
  <c r="BB12" i="17"/>
  <c r="AO13" i="17"/>
  <c r="AY13" i="17"/>
  <c r="AG13" i="17"/>
  <c r="AQ11" i="17"/>
  <c r="AL13" i="17"/>
  <c r="AP13" i="17"/>
  <c r="AQ10" i="17"/>
  <c r="AN13" i="17"/>
  <c r="AQ13" i="17"/>
  <c r="AQ7" i="17"/>
  <c r="BJ13" i="17"/>
  <c r="AY9" i="17"/>
  <c r="AY11" i="17"/>
  <c r="AX7" i="17"/>
  <c r="AZ9" i="17"/>
  <c r="AR9" i="17"/>
  <c r="BB9" i="17"/>
  <c r="AW9" i="17"/>
  <c r="AY12" i="17"/>
  <c r="AM4" i="17"/>
  <c r="BL9" i="17"/>
  <c r="AM8" i="17"/>
  <c r="BM9" i="17"/>
  <c r="BH9" i="17"/>
  <c r="AN11" i="17"/>
  <c r="AL9" i="17"/>
  <c r="BJ12" i="17"/>
  <c r="BI9" i="17"/>
  <c r="AO9" i="17"/>
  <c r="AI9" i="17"/>
  <c r="BI6" i="17"/>
  <c r="BJ9" i="17"/>
  <c r="BF9" i="17"/>
  <c r="BJ10" i="17"/>
  <c r="BI7" i="17"/>
  <c r="BI2" i="17"/>
  <c r="BG9" i="17"/>
  <c r="AM9" i="17"/>
  <c r="BK9" i="17"/>
  <c r="BJ11" i="17"/>
  <c r="BI8" i="17"/>
  <c r="BI5" i="17"/>
  <c r="AX4" i="17"/>
  <c r="AG9" i="17"/>
  <c r="AN12" i="17"/>
  <c r="AQ9" i="17"/>
  <c r="AX10" i="17"/>
  <c r="AR8" i="17"/>
  <c r="AW8" i="17"/>
  <c r="AX12" i="17"/>
  <c r="AW7" i="17"/>
  <c r="AZ8" i="17"/>
  <c r="AX13" i="17"/>
  <c r="AX8" i="17"/>
  <c r="BB8" i="17"/>
  <c r="BA8" i="17"/>
  <c r="AW2" i="17"/>
  <c r="AX9" i="17"/>
  <c r="AV6" i="17"/>
  <c r="AW6" i="17"/>
  <c r="AV12" i="17"/>
  <c r="AZ6" i="17"/>
  <c r="Z6" i="17"/>
  <c r="AK12" i="17"/>
  <c r="AX6" i="17"/>
  <c r="Z7" i="17"/>
  <c r="Z13" i="17"/>
  <c r="Y4" i="17"/>
  <c r="AL6" i="17"/>
  <c r="AK8" i="17"/>
  <c r="AK7" i="17"/>
  <c r="AJ5" i="17"/>
  <c r="AE6" i="17"/>
  <c r="AD6" i="17"/>
  <c r="Z8" i="17"/>
  <c r="X6" i="17"/>
  <c r="Z12" i="17"/>
  <c r="AA6" i="17"/>
  <c r="Z11" i="17"/>
  <c r="AF6" i="17"/>
  <c r="AB11" i="17"/>
  <c r="Z10" i="17"/>
  <c r="AB6" i="17"/>
  <c r="Z9" i="17"/>
  <c r="AJ2" i="17"/>
  <c r="AK10" i="17"/>
  <c r="AO6" i="17"/>
  <c r="AV10" i="17"/>
  <c r="AV9" i="17"/>
  <c r="AP6" i="17"/>
  <c r="AR6" i="17"/>
  <c r="AV8" i="17"/>
  <c r="AX11" i="17"/>
  <c r="AV7" i="17"/>
  <c r="AV13" i="17"/>
  <c r="AJ4" i="17"/>
  <c r="AK6" i="17"/>
  <c r="AY6" i="17"/>
  <c r="AK11" i="17"/>
  <c r="AK13" i="17"/>
  <c r="AI6" i="17"/>
  <c r="AK9" i="17"/>
  <c r="AG6" i="17"/>
  <c r="AQ6" i="17"/>
  <c r="AM11" i="17"/>
  <c r="AU2" i="17"/>
  <c r="AM6" i="17"/>
  <c r="BB6" i="17"/>
  <c r="AM5" i="17"/>
  <c r="Y6" i="17"/>
  <c r="AD5" i="17"/>
  <c r="AC5" i="17"/>
  <c r="AE5" i="17"/>
  <c r="AA5" i="17"/>
  <c r="Y9" i="17"/>
  <c r="Y11" i="17"/>
  <c r="Y13" i="17"/>
  <c r="Y10" i="17"/>
  <c r="AB5" i="17"/>
  <c r="Y5" i="17"/>
  <c r="AF5" i="17"/>
  <c r="AI4" i="17"/>
  <c r="AJ13" i="17"/>
  <c r="AI5" i="17"/>
  <c r="AJ10" i="17"/>
  <c r="AJ7" i="17"/>
  <c r="AJ11" i="17"/>
  <c r="AG5" i="17"/>
  <c r="AQ5" i="17"/>
  <c r="AJ9" i="17"/>
  <c r="AU9" i="17"/>
  <c r="AK5" i="17"/>
  <c r="AJ6" i="17"/>
  <c r="AJ12" i="17"/>
  <c r="AL5" i="17"/>
  <c r="AP5" i="17"/>
  <c r="AI2" i="17"/>
  <c r="AT2" i="17"/>
  <c r="AU10" i="17"/>
  <c r="AU13" i="17"/>
  <c r="AU11" i="17"/>
  <c r="AU5" i="17"/>
  <c r="AU8" i="17"/>
  <c r="BA5" i="17"/>
  <c r="AW5" i="17"/>
  <c r="AU6" i="17"/>
  <c r="AX5" i="17"/>
  <c r="AR5" i="17"/>
  <c r="AY5" i="17"/>
  <c r="AU7" i="17"/>
  <c r="BB5" i="17"/>
  <c r="AZ5" i="17"/>
  <c r="BE7" i="17"/>
  <c r="BL4" i="17"/>
  <c r="BE5" i="17"/>
  <c r="BE9" i="17"/>
  <c r="BJ4" i="17"/>
  <c r="BC4" i="17"/>
  <c r="BE4" i="17"/>
  <c r="BM4" i="17"/>
  <c r="BE6" i="17"/>
  <c r="BK4" i="17"/>
  <c r="BI4" i="17"/>
  <c r="AZ4" i="17"/>
  <c r="BE10" i="17"/>
  <c r="AT7" i="17"/>
  <c r="BE11" i="17"/>
  <c r="BE8" i="17"/>
  <c r="BF4" i="17"/>
  <c r="AV4" i="17"/>
  <c r="AS2" i="17"/>
  <c r="AT8" i="17"/>
  <c r="AT13" i="17"/>
  <c r="AT4" i="17"/>
  <c r="AU4" i="17"/>
  <c r="AT5" i="17"/>
  <c r="AT12" i="17"/>
  <c r="AW4" i="17"/>
  <c r="BB4" i="17"/>
  <c r="AR4" i="17"/>
  <c r="AT10" i="17"/>
  <c r="AT11" i="17"/>
  <c r="AT9" i="17"/>
  <c r="AT6" i="17"/>
  <c r="AY4" i="17"/>
  <c r="BA4" i="17"/>
  <c r="G3" i="17"/>
  <c r="BL3" i="17" s="1"/>
  <c r="C3" i="17"/>
  <c r="K2" i="17" s="1"/>
  <c r="C6" i="17"/>
  <c r="N2" i="17" s="1"/>
  <c r="F3" i="17"/>
  <c r="AS5" i="17" s="1"/>
  <c r="AI3" i="17"/>
  <c r="AJ3" i="17"/>
  <c r="AG3" i="17"/>
  <c r="AL3" i="17"/>
  <c r="AH8" i="17"/>
  <c r="AH7" i="17"/>
  <c r="AQ3" i="17"/>
  <c r="AH10" i="17"/>
  <c r="AM3" i="17"/>
  <c r="AH9" i="17"/>
  <c r="AO3" i="17"/>
  <c r="AH6" i="17"/>
  <c r="C7" i="17"/>
  <c r="C11" i="17"/>
  <c r="S2" i="17" s="1"/>
  <c r="C12" i="17"/>
  <c r="K12" i="17" s="1"/>
  <c r="C13" i="17"/>
  <c r="K13" i="17" s="1"/>
  <c r="C8" i="17"/>
  <c r="K8" i="17" s="1"/>
  <c r="C4" i="17"/>
  <c r="L2" i="17" s="1"/>
  <c r="C5" i="17"/>
  <c r="M2" i="17" s="1"/>
  <c r="D3" i="17"/>
  <c r="W11" i="17" s="1"/>
  <c r="BD6" i="17"/>
  <c r="C10" i="17"/>
  <c r="O10" i="17" s="1"/>
  <c r="X2" i="17"/>
  <c r="V8" i="17"/>
  <c r="V7" i="17"/>
  <c r="AD2" i="17"/>
  <c r="V4" i="17"/>
  <c r="V9" i="17"/>
  <c r="AA2" i="17"/>
  <c r="V10" i="17"/>
  <c r="AE2" i="17"/>
  <c r="V5" i="17"/>
  <c r="AF2" i="17"/>
  <c r="V13" i="17"/>
  <c r="V12" i="17"/>
  <c r="Y2" i="17"/>
  <c r="AC2" i="17"/>
  <c r="V6" i="17"/>
  <c r="V11" i="17"/>
  <c r="AB2" i="17"/>
  <c r="J60" i="10"/>
  <c r="C91" i="21" s="1"/>
  <c r="J59" i="10"/>
  <c r="C90" i="21" s="1"/>
  <c r="G60" i="10"/>
  <c r="A91" i="21" s="1"/>
  <c r="J69" i="10"/>
  <c r="C100" i="21" s="1"/>
  <c r="G64" i="10"/>
  <c r="A95" i="21" s="1"/>
  <c r="L24" i="9"/>
  <c r="D35" i="9" s="1"/>
  <c r="G75" i="10"/>
  <c r="A105" i="21" s="1"/>
  <c r="J57" i="10"/>
  <c r="C88" i="21" s="1"/>
  <c r="J70" i="10"/>
  <c r="C101" i="21" s="1"/>
  <c r="J66" i="10"/>
  <c r="C97" i="21" s="1"/>
  <c r="G59" i="10"/>
  <c r="A90" i="21" s="1"/>
  <c r="J67" i="10"/>
  <c r="C98" i="21" s="1"/>
  <c r="G69" i="10"/>
  <c r="A100" i="21" s="1"/>
  <c r="G67" i="10"/>
  <c r="A98" i="21" s="1"/>
  <c r="G57" i="10"/>
  <c r="A88" i="21" s="1"/>
  <c r="AS11" i="17"/>
  <c r="L6" i="9"/>
  <c r="F22" i="9" s="1"/>
  <c r="K6" i="17"/>
  <c r="F3" i="9"/>
  <c r="L3" i="9" s="1"/>
  <c r="D22" i="9" s="1"/>
  <c r="G73" i="10" s="1"/>
  <c r="A103" i="21" s="1"/>
  <c r="BC3" i="17"/>
  <c r="AR3" i="17"/>
  <c r="AH11" i="17"/>
  <c r="AS8" i="17"/>
  <c r="AH3" i="17"/>
  <c r="AH12" i="17"/>
  <c r="L9" i="9"/>
  <c r="D25" i="9" s="1"/>
  <c r="L13" i="9"/>
  <c r="F26" i="9" s="1"/>
  <c r="J77" i="10" s="1"/>
  <c r="C107" i="21" s="1"/>
  <c r="AS6" i="17"/>
  <c r="L18" i="9"/>
  <c r="F29" i="9" s="1"/>
  <c r="L5" i="9"/>
  <c r="D23" i="9" s="1"/>
  <c r="AK3" i="17"/>
  <c r="AS4" i="17"/>
  <c r="AY3" i="17"/>
  <c r="AG2" i="17"/>
  <c r="AS7" i="17"/>
  <c r="L15" i="9"/>
  <c r="D29" i="9" s="1"/>
  <c r="AN3" i="17"/>
  <c r="AS13" i="17"/>
  <c r="AH5" i="17"/>
  <c r="U10" i="17"/>
  <c r="AH13" i="17"/>
  <c r="BE3" i="17"/>
  <c r="AH4" i="17"/>
  <c r="Q8" i="17"/>
  <c r="AP3" i="17"/>
  <c r="U9" i="17"/>
  <c r="AT3" i="17"/>
  <c r="AS12" i="17"/>
  <c r="BA3" i="17"/>
  <c r="J74" i="10" l="1"/>
  <c r="C104" i="21" s="1"/>
  <c r="L28" i="9"/>
  <c r="D36" i="9" s="1"/>
  <c r="G85" i="10" s="1"/>
  <c r="A114" i="21" s="1"/>
  <c r="K3" i="17"/>
  <c r="AS9" i="17"/>
  <c r="R13" i="17"/>
  <c r="AU3" i="17"/>
  <c r="AS3" i="17"/>
  <c r="Q3" i="17"/>
  <c r="U3" i="17"/>
  <c r="L9" i="17"/>
  <c r="L13" i="17"/>
  <c r="R10" i="17"/>
  <c r="R7" i="17"/>
  <c r="BJ3" i="17"/>
  <c r="AX3" i="17"/>
  <c r="M8" i="17"/>
  <c r="O6" i="17"/>
  <c r="L5" i="17"/>
  <c r="AW3" i="17"/>
  <c r="BB3" i="17"/>
  <c r="K9" i="17"/>
  <c r="J76" i="10"/>
  <c r="C106" i="21" s="1"/>
  <c r="Q9" i="17"/>
  <c r="T13" i="17"/>
  <c r="L35" i="9"/>
  <c r="D41" i="9" s="1"/>
  <c r="G88" i="10" s="1"/>
  <c r="A116" i="21" s="1"/>
  <c r="U4" i="17"/>
  <c r="BD10" i="17"/>
  <c r="L4" i="17"/>
  <c r="BH3" i="17"/>
  <c r="M9" i="17"/>
  <c r="O9" i="17"/>
  <c r="T8" i="17"/>
  <c r="U13" i="17"/>
  <c r="T11" i="17"/>
  <c r="T6" i="17"/>
  <c r="K5" i="17"/>
  <c r="M12" i="17"/>
  <c r="T3" i="17"/>
  <c r="U12" i="17"/>
  <c r="Q6" i="17"/>
  <c r="O12" i="17"/>
  <c r="R12" i="17"/>
  <c r="N3" i="17"/>
  <c r="T2" i="17"/>
  <c r="T9" i="17"/>
  <c r="M4" i="17"/>
  <c r="O13" i="17"/>
  <c r="L12" i="17"/>
  <c r="U6" i="17"/>
  <c r="S12" i="17"/>
  <c r="L6" i="17"/>
  <c r="BF3" i="17"/>
  <c r="W12" i="17"/>
  <c r="AS10" i="17"/>
  <c r="O8" i="17"/>
  <c r="BD5" i="17"/>
  <c r="BD9" i="17"/>
  <c r="BD7" i="17"/>
  <c r="BD3" i="17"/>
  <c r="BC2" i="17"/>
  <c r="BD11" i="17"/>
  <c r="U8" i="17"/>
  <c r="T12" i="17"/>
  <c r="N11" i="17"/>
  <c r="P3" i="17"/>
  <c r="N8" i="17"/>
  <c r="U11" i="17"/>
  <c r="BI3" i="17"/>
  <c r="BD12" i="17"/>
  <c r="BG3" i="17"/>
  <c r="AZ3" i="17"/>
  <c r="L8" i="17"/>
  <c r="P6" i="17"/>
  <c r="S7" i="17"/>
  <c r="BD13" i="17"/>
  <c r="P8" i="17"/>
  <c r="Q13" i="17"/>
  <c r="Q12" i="17"/>
  <c r="BD8" i="17"/>
  <c r="BD4" i="17"/>
  <c r="BM3" i="17"/>
  <c r="AV3" i="17"/>
  <c r="S6" i="17"/>
  <c r="BK3" i="17"/>
  <c r="AR2" i="17"/>
  <c r="Q7" i="17"/>
  <c r="P7" i="17"/>
  <c r="AC3" i="17"/>
  <c r="W6" i="17"/>
  <c r="O4" i="17"/>
  <c r="T7" i="17"/>
  <c r="W9" i="17"/>
  <c r="P12" i="17"/>
  <c r="AF3" i="17"/>
  <c r="P13" i="17"/>
  <c r="U7" i="17"/>
  <c r="V3" i="17"/>
  <c r="O7" i="17"/>
  <c r="AB3" i="17"/>
  <c r="W13" i="17"/>
  <c r="L7" i="17"/>
  <c r="W5" i="17"/>
  <c r="P9" i="17"/>
  <c r="W7" i="17"/>
  <c r="U2" i="17"/>
  <c r="V2" i="17"/>
  <c r="M5" i="17"/>
  <c r="M10" i="17"/>
  <c r="Z3" i="17"/>
  <c r="AD3" i="17"/>
  <c r="W8" i="17"/>
  <c r="T4" i="17"/>
  <c r="P11" i="17"/>
  <c r="M7" i="17"/>
  <c r="AA3" i="17"/>
  <c r="P10" i="17"/>
  <c r="R8" i="17"/>
  <c r="M13" i="17"/>
  <c r="M11" i="17"/>
  <c r="L11" i="17"/>
  <c r="N7" i="17"/>
  <c r="R6" i="17"/>
  <c r="M6" i="17"/>
  <c r="R3" i="17"/>
  <c r="N10" i="17"/>
  <c r="L10" i="17"/>
  <c r="U5" i="17"/>
  <c r="X3" i="17"/>
  <c r="Y3" i="17"/>
  <c r="K7" i="17"/>
  <c r="O2" i="17"/>
  <c r="Q4" i="17"/>
  <c r="K4" i="17"/>
  <c r="N9" i="17"/>
  <c r="O11" i="17"/>
  <c r="Q5" i="17"/>
  <c r="K11" i="17"/>
  <c r="N13" i="17"/>
  <c r="S9" i="17"/>
  <c r="N4" i="17"/>
  <c r="S4" i="17"/>
  <c r="S13" i="17"/>
  <c r="S11" i="17"/>
  <c r="L3" i="17"/>
  <c r="Q10" i="17"/>
  <c r="S5" i="17"/>
  <c r="P2" i="17"/>
  <c r="M3" i="17"/>
  <c r="S10" i="17"/>
  <c r="O5" i="17"/>
  <c r="R9" i="17"/>
  <c r="S8" i="17"/>
  <c r="R11" i="17"/>
  <c r="T10" i="17"/>
  <c r="T5" i="17"/>
  <c r="P5" i="17"/>
  <c r="P4" i="17"/>
  <c r="R4" i="17"/>
  <c r="N12" i="17"/>
  <c r="Q11" i="17"/>
  <c r="O3" i="17"/>
  <c r="S3" i="17"/>
  <c r="N5" i="17"/>
  <c r="AE3" i="17"/>
  <c r="W3" i="17"/>
  <c r="W4" i="17"/>
  <c r="W10" i="17"/>
  <c r="N6" i="17"/>
  <c r="R5" i="17"/>
  <c r="R2" i="17"/>
  <c r="K10" i="17"/>
  <c r="G74" i="10"/>
  <c r="A104" i="21" s="1"/>
  <c r="J56" i="10"/>
  <c r="C87" i="21" s="1"/>
  <c r="J80" i="10"/>
  <c r="C110" i="21" s="1"/>
  <c r="G84" i="10"/>
  <c r="A113" i="21" s="1"/>
  <c r="G82" i="10"/>
  <c r="A111" i="21" s="1"/>
  <c r="G80" i="10"/>
  <c r="A110" i="21" s="1"/>
  <c r="G76" i="10"/>
  <c r="A106" i="21" s="1"/>
  <c r="J73" i="10"/>
  <c r="C103" i="21" s="1"/>
  <c r="L22" i="9"/>
  <c r="F33" i="9" s="1"/>
  <c r="L29" i="9"/>
  <c r="F36" i="9" s="1"/>
  <c r="J85" i="10" s="1"/>
  <c r="C114" i="21" s="1"/>
  <c r="L33" i="9"/>
  <c r="D40" i="9" s="1"/>
  <c r="L26" i="9"/>
  <c r="D34" i="9" s="1"/>
  <c r="J13" i="17" l="1"/>
  <c r="J8" i="17"/>
  <c r="J4" i="17"/>
  <c r="J12" i="17"/>
  <c r="J11" i="17"/>
  <c r="J7" i="17"/>
  <c r="J3" i="17"/>
  <c r="J10" i="17"/>
  <c r="J5" i="17"/>
  <c r="J9" i="17"/>
  <c r="J2" i="17"/>
  <c r="J6" i="17"/>
  <c r="G87" i="10"/>
  <c r="A115" i="21" s="1"/>
  <c r="J82" i="10"/>
  <c r="C111" i="21" s="1"/>
  <c r="G83" i="10"/>
  <c r="A112" i="21" s="1"/>
  <c r="L40" i="9"/>
  <c r="D49" i="9" s="1"/>
  <c r="L34" i="9"/>
  <c r="F40" i="9" s="1"/>
  <c r="L36" i="9"/>
  <c r="F41" i="9" s="1"/>
  <c r="J88" i="10" s="1"/>
  <c r="C116" i="21" s="1"/>
  <c r="G92" i="10" l="1"/>
  <c r="A118" i="21" s="1"/>
  <c r="J87" i="10"/>
  <c r="C115" i="21" s="1"/>
  <c r="M40" i="9"/>
  <c r="D45" i="9" s="1"/>
  <c r="L41" i="9"/>
  <c r="G90" i="10" l="1"/>
  <c r="A117" i="21" s="1"/>
  <c r="F49" i="9"/>
  <c r="L49" i="9" s="1"/>
  <c r="G94" i="10" s="1"/>
  <c r="D119" i="21" s="1"/>
  <c r="M41" i="9"/>
  <c r="F45" i="9" s="1"/>
  <c r="L45" i="9" s="1"/>
  <c r="H10" i="17"/>
  <c r="J90" i="10" l="1"/>
  <c r="C117" i="21" s="1"/>
  <c r="G96" i="10"/>
  <c r="D121" i="21" s="1"/>
  <c r="J92" i="10"/>
  <c r="C118" i="21" s="1"/>
  <c r="M49" i="9"/>
  <c r="H12" i="17"/>
  <c r="H6" i="17"/>
  <c r="H7" i="17"/>
  <c r="H11" i="17"/>
  <c r="H3" i="17"/>
  <c r="H8" i="17"/>
  <c r="H9" i="17"/>
  <c r="H13" i="17"/>
  <c r="H2" i="17"/>
  <c r="H4" i="17"/>
  <c r="H5" i="17"/>
  <c r="G95" i="10" l="1"/>
  <c r="D120" i="21" s="1"/>
  <c r="C18" i="17"/>
  <c r="B5" i="20" s="1"/>
  <c r="C19" i="17"/>
  <c r="B6" i="20" s="1"/>
  <c r="C20" i="17"/>
  <c r="B7" i="20" s="1"/>
  <c r="C21" i="17"/>
  <c r="B8" i="20" s="1"/>
  <c r="C22" i="17"/>
  <c r="B9" i="20" s="1"/>
  <c r="C25" i="17"/>
  <c r="B12" i="20" s="1"/>
  <c r="C23" i="17"/>
  <c r="B10" i="20" s="1"/>
  <c r="C24" i="17"/>
  <c r="B11" i="20" s="1"/>
  <c r="J10" i="20" l="1"/>
  <c r="O10" i="20"/>
  <c r="G10" i="20"/>
  <c r="N10" i="20"/>
  <c r="F10" i="20"/>
  <c r="K10" i="20"/>
  <c r="H10" i="20"/>
  <c r="I10" i="20"/>
  <c r="M10" i="20"/>
  <c r="E10" i="20"/>
  <c r="L10" i="20"/>
  <c r="D10" i="20"/>
  <c r="C10" i="20"/>
  <c r="I12" i="20"/>
  <c r="O12" i="20"/>
  <c r="N12" i="20"/>
  <c r="F12" i="20"/>
  <c r="M12" i="20"/>
  <c r="J12" i="20"/>
  <c r="G12" i="20"/>
  <c r="E12" i="20"/>
  <c r="L12" i="20"/>
  <c r="D12" i="20"/>
  <c r="K12" i="20"/>
  <c r="H12" i="20"/>
  <c r="C12" i="20"/>
  <c r="O9" i="20"/>
  <c r="G9" i="20"/>
  <c r="E9" i="20"/>
  <c r="L9" i="20"/>
  <c r="D9" i="20"/>
  <c r="K9" i="20"/>
  <c r="J9" i="20"/>
  <c r="H9" i="20"/>
  <c r="N9" i="20"/>
  <c r="F9" i="20"/>
  <c r="I9" i="20"/>
  <c r="M9" i="20"/>
  <c r="C9" i="20"/>
  <c r="L8" i="20"/>
  <c r="G8" i="20"/>
  <c r="O8" i="20"/>
  <c r="H8" i="20"/>
  <c r="M8" i="20"/>
  <c r="E8" i="20"/>
  <c r="J8" i="20"/>
  <c r="D8" i="20"/>
  <c r="F8" i="20"/>
  <c r="N8" i="20"/>
  <c r="I8" i="20"/>
  <c r="C8" i="20"/>
  <c r="K8" i="20"/>
  <c r="I7" i="20"/>
  <c r="E7" i="20"/>
  <c r="M7" i="20"/>
  <c r="G7" i="20"/>
  <c r="O7" i="20"/>
  <c r="L7" i="20"/>
  <c r="J7" i="20"/>
  <c r="D7" i="20"/>
  <c r="H7" i="20"/>
  <c r="C7" i="20"/>
  <c r="K7" i="20"/>
  <c r="F7" i="20"/>
  <c r="N7" i="20"/>
  <c r="I6" i="20"/>
  <c r="H6" i="20"/>
  <c r="O6" i="20"/>
  <c r="N6" i="20"/>
  <c r="F6" i="20"/>
  <c r="M6" i="20"/>
  <c r="E6" i="20"/>
  <c r="L6" i="20"/>
  <c r="J6" i="20"/>
  <c r="D6" i="20"/>
  <c r="K6" i="20"/>
  <c r="G6" i="20"/>
  <c r="C6" i="20"/>
  <c r="M11" i="20"/>
  <c r="E11" i="20"/>
  <c r="K11" i="20"/>
  <c r="C11" i="20"/>
  <c r="J11" i="20"/>
  <c r="I11" i="20"/>
  <c r="N11" i="20"/>
  <c r="F11" i="20"/>
  <c r="L11" i="20"/>
  <c r="D11" i="20"/>
  <c r="H11" i="20"/>
  <c r="O11" i="20"/>
  <c r="G11" i="20"/>
  <c r="K5" i="20"/>
  <c r="L5" i="20"/>
  <c r="E5" i="20"/>
  <c r="D5" i="20"/>
  <c r="M5" i="20"/>
  <c r="F5" i="20"/>
  <c r="N5" i="20"/>
  <c r="G5" i="20"/>
  <c r="O5" i="20"/>
  <c r="H5" i="20"/>
  <c r="J5" i="20"/>
  <c r="C5" i="20"/>
  <c r="I5" i="20"/>
  <c r="P7" i="20" l="1"/>
  <c r="P8" i="20"/>
  <c r="P9" i="20"/>
  <c r="P12" i="20"/>
  <c r="P10" i="20"/>
  <c r="P6" i="20"/>
  <c r="P11" i="20"/>
  <c r="P5" i="20"/>
  <c r="Q5" i="20" l="1" a="1"/>
  <c r="Q5" i="20" s="1"/>
  <c r="B15" i="20" s="1"/>
  <c r="B3" i="18" s="1"/>
  <c r="B7" i="18" l="1"/>
  <c r="D7" i="18" s="1"/>
  <c r="F15" i="9" s="1"/>
  <c r="B6" i="18"/>
  <c r="D6" i="18" s="1"/>
  <c r="F9" i="9" s="1"/>
  <c r="B8" i="18"/>
  <c r="D8" i="18" s="1"/>
  <c r="F12" i="9" s="1"/>
  <c r="L12" i="9" s="1"/>
  <c r="D27" i="9" s="1"/>
  <c r="G78" i="10" s="1"/>
  <c r="A108" i="21" s="1"/>
  <c r="B13" i="18"/>
  <c r="D13" i="18" s="1"/>
  <c r="F10" i="9" s="1"/>
  <c r="B12" i="18"/>
  <c r="D12" i="18" s="1"/>
  <c r="F18" i="9" s="1"/>
  <c r="B9" i="18"/>
  <c r="D9" i="18" s="1"/>
  <c r="F5" i="9" s="1"/>
  <c r="B11" i="18"/>
  <c r="D11" i="18" s="1"/>
  <c r="F8" i="9" s="1"/>
  <c r="B10" i="18"/>
  <c r="D10" i="18" s="1"/>
  <c r="F11" i="9" s="1"/>
  <c r="L11" i="9"/>
  <c r="F27" i="9" s="1"/>
  <c r="L27" i="9"/>
  <c r="F34" i="9" s="1"/>
  <c r="J64" i="10" l="1"/>
  <c r="C95" i="21" s="1"/>
  <c r="J61" i="10"/>
  <c r="C92" i="21" s="1"/>
  <c r="J58" i="10"/>
  <c r="C89" i="21" s="1"/>
  <c r="J71" i="10"/>
  <c r="C102" i="21" s="1"/>
  <c r="J63" i="10"/>
  <c r="C94" i="21" s="1"/>
  <c r="J65" i="10"/>
  <c r="C96" i="21" s="1"/>
  <c r="J62" i="10"/>
  <c r="C93" i="21" s="1"/>
  <c r="J68" i="10"/>
  <c r="C99" i="21" s="1"/>
  <c r="J83" i="10"/>
  <c r="C112" i="21" s="1"/>
  <c r="J78" i="10"/>
  <c r="C108" i="2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<sst xmlns="http://schemas.openxmlformats.org/spreadsheetml/2006/main" count="9900" uniqueCount="726">
  <si>
    <t>Datum</t>
  </si>
  <si>
    <t>Tijd</t>
  </si>
  <si>
    <t>Wedstrijd</t>
  </si>
  <si>
    <t>Uitslag</t>
  </si>
  <si>
    <t>-</t>
  </si>
  <si>
    <t>Marokko</t>
  </si>
  <si>
    <t>Iran</t>
  </si>
  <si>
    <t>Uruguay</t>
  </si>
  <si>
    <t>Portugal</t>
  </si>
  <si>
    <t>Spanje</t>
  </si>
  <si>
    <t>A</t>
  </si>
  <si>
    <t>B</t>
  </si>
  <si>
    <t>Frankrijk</t>
  </si>
  <si>
    <t>Australië</t>
  </si>
  <si>
    <t>Argentinië</t>
  </si>
  <si>
    <t>Kroatië</t>
  </si>
  <si>
    <t>C</t>
  </si>
  <si>
    <t>D</t>
  </si>
  <si>
    <t>Duitsland</t>
  </si>
  <si>
    <t>Mexico</t>
  </si>
  <si>
    <t>Brazilië</t>
  </si>
  <si>
    <t>Zwitserland</t>
  </si>
  <si>
    <t>E</t>
  </si>
  <si>
    <t>F</t>
  </si>
  <si>
    <t>België</t>
  </si>
  <si>
    <t>Japan</t>
  </si>
  <si>
    <t>Tunesië</t>
  </si>
  <si>
    <t>Engeland</t>
  </si>
  <si>
    <t>Senegal</t>
  </si>
  <si>
    <t>G</t>
  </si>
  <si>
    <t>H</t>
  </si>
  <si>
    <t>Halve Finales</t>
  </si>
  <si>
    <t>Plaats 3</t>
  </si>
  <si>
    <t>Finale</t>
  </si>
  <si>
    <t>Wereldkampioen</t>
  </si>
  <si>
    <t>Runner-Up</t>
  </si>
  <si>
    <t>Derde plaats</t>
  </si>
  <si>
    <t>Thuis</t>
  </si>
  <si>
    <t xml:space="preserve"> - </t>
  </si>
  <si>
    <t>Uit</t>
  </si>
  <si>
    <t>Voor</t>
  </si>
  <si>
    <t>Tegen</t>
  </si>
  <si>
    <t>kampioen</t>
  </si>
  <si>
    <t>runner-up</t>
  </si>
  <si>
    <t>derde</t>
  </si>
  <si>
    <t>Puntentelling</t>
  </si>
  <si>
    <t>Regels</t>
  </si>
  <si>
    <t>1.</t>
  </si>
  <si>
    <t>Iedereen mag één keer deelnemen.</t>
  </si>
  <si>
    <t>Soort</t>
  </si>
  <si>
    <t>Punten</t>
  </si>
  <si>
    <t>Maximaal</t>
  </si>
  <si>
    <t>Poulewedstrijden</t>
  </si>
  <si>
    <t>juiste winnaar of gelijkspel</t>
  </si>
  <si>
    <t>2.</t>
  </si>
  <si>
    <t>Deelname kost €5,-</t>
  </si>
  <si>
    <t>thuisdoelpunten juist</t>
  </si>
  <si>
    <t>uitdoelpunten juist</t>
  </si>
  <si>
    <t>3.</t>
  </si>
  <si>
    <t>Poulestand</t>
  </si>
  <si>
    <t>4.</t>
  </si>
  <si>
    <t>Formulier moet volledig en juist zijn ingevuld. Volledigheid en juistheid zijn ter beoordeling van de organisatie.</t>
  </si>
  <si>
    <t>Achtste finales</t>
  </si>
  <si>
    <t>team op juiste plaats</t>
  </si>
  <si>
    <t>5.</t>
  </si>
  <si>
    <t>De totale inleg zal worden uitgekeerd aan de winnaars, volgens de verdeling bij punt 6.</t>
  </si>
  <si>
    <t>6.</t>
  </si>
  <si>
    <t xml:space="preserve">Winnaar </t>
  </si>
  <si>
    <t>50% van de inleg</t>
  </si>
  <si>
    <t>Kwartfinales</t>
  </si>
  <si>
    <t>Tweede</t>
  </si>
  <si>
    <t>30% van de inleg</t>
  </si>
  <si>
    <t>Derde</t>
  </si>
  <si>
    <t>20% van de inleg</t>
  </si>
  <si>
    <t>7.</t>
  </si>
  <si>
    <t>Bij gelijk puntenaantal van eventuele winnaars, wint degene met de meeste maximale punten bij een wedstrijd. Als dan nog sprake is van een gelijke stand, wordt de uitkering verdeeld.</t>
  </si>
  <si>
    <t>4 wedstrijden</t>
  </si>
  <si>
    <t>Halve finales</t>
  </si>
  <si>
    <t>8.</t>
  </si>
  <si>
    <t>2 wedstrijden</t>
  </si>
  <si>
    <t>9.</t>
  </si>
  <si>
    <t>Kleine finale</t>
  </si>
  <si>
    <t>10.</t>
  </si>
  <si>
    <t>Deelnemers kunnen zich tijdens het spel niet meer terugtrekken, of aanpassingen maken aan hun ingeleverde formulier.</t>
  </si>
  <si>
    <t>1 wedstrijd</t>
  </si>
  <si>
    <t>11.</t>
  </si>
  <si>
    <t>Wanneer deze spelregels niet in alle situaties voorzien van een duidelijk antwoord, zal de organisatie een beslissing nemen en de beslissing delen met alle deelnemers.</t>
  </si>
  <si>
    <t>1 wedstrijden</t>
  </si>
  <si>
    <t>Bonuspunten</t>
  </si>
  <si>
    <t>Runner-up</t>
  </si>
  <si>
    <t>TOTAAL</t>
  </si>
  <si>
    <t>Nr</t>
  </si>
  <si>
    <t>Saldo</t>
  </si>
  <si>
    <t>Gespeeld?</t>
  </si>
  <si>
    <t>Punten gespeeld?</t>
  </si>
  <si>
    <t>TEAM</t>
  </si>
  <si>
    <t>W1</t>
  </si>
  <si>
    <t>W2</t>
  </si>
  <si>
    <t>W3</t>
  </si>
  <si>
    <t>Bepalen ranking</t>
  </si>
  <si>
    <t>Stand</t>
  </si>
  <si>
    <t>Land</t>
  </si>
  <si>
    <t xml:space="preserve">Voor </t>
  </si>
  <si>
    <t>Rang</t>
  </si>
  <si>
    <t xml:space="preserve">Dlp </t>
  </si>
  <si>
    <t>Totaal</t>
  </si>
  <si>
    <t>Wnv/Wnp</t>
  </si>
  <si>
    <t>Winnaar</t>
  </si>
  <si>
    <t>Verliezer</t>
  </si>
  <si>
    <t>Qatar</t>
  </si>
  <si>
    <t>Ecuador</t>
  </si>
  <si>
    <t>Nederland</t>
  </si>
  <si>
    <t>USA</t>
  </si>
  <si>
    <t>Canada</t>
  </si>
  <si>
    <t>Ghana</t>
  </si>
  <si>
    <t>Uitslag*</t>
  </si>
  <si>
    <t>* stand na eventuele verlenging telt</t>
  </si>
  <si>
    <t>Winnaars worden via de mail geinformeerd.</t>
  </si>
  <si>
    <t>Poule</t>
  </si>
  <si>
    <t>Doelsaldo</t>
  </si>
  <si>
    <t>Gescoord</t>
  </si>
  <si>
    <t>totaal</t>
  </si>
  <si>
    <t>punten</t>
  </si>
  <si>
    <t>doelsaldo</t>
  </si>
  <si>
    <t>I</t>
  </si>
  <si>
    <t>J</t>
  </si>
  <si>
    <t>K</t>
  </si>
  <si>
    <t>L</t>
  </si>
  <si>
    <t>Zuid-Afrika</t>
  </si>
  <si>
    <t>Zuid-Korea</t>
  </si>
  <si>
    <t>Tsjechië</t>
  </si>
  <si>
    <t>Bosnië</t>
  </si>
  <si>
    <t>Haïti</t>
  </si>
  <si>
    <t>Schotland</t>
  </si>
  <si>
    <t>Paraguay</t>
  </si>
  <si>
    <t>Turkije</t>
  </si>
  <si>
    <t>Curacao</t>
  </si>
  <si>
    <t>Ivoorkust</t>
  </si>
  <si>
    <t>Zweden</t>
  </si>
  <si>
    <t>Egypte</t>
  </si>
  <si>
    <t>Nieuw Zeeland</t>
  </si>
  <si>
    <t>Kaapverdië</t>
  </si>
  <si>
    <t>Saoudi Arabië</t>
  </si>
  <si>
    <t>Irak</t>
  </si>
  <si>
    <t>Noorwegen</t>
  </si>
  <si>
    <t>Algerije</t>
  </si>
  <si>
    <t>Oostenrijk</t>
  </si>
  <si>
    <t>Jordanië</t>
  </si>
  <si>
    <t>Congo</t>
  </si>
  <si>
    <t>Oezbekistan</t>
  </si>
  <si>
    <t>Colombia</t>
  </si>
  <si>
    <t>Panama</t>
  </si>
  <si>
    <t>Selecteer 8 groepen (beste nummers 3)</t>
  </si>
  <si>
    <t>Kies in kolom B. Duplicaten worden gemarkeerd.</t>
  </si>
  <si>
    <t>Slot</t>
  </si>
  <si>
    <t>Keuze</t>
  </si>
  <si>
    <t>Controle</t>
  </si>
  <si>
    <t>Sum</t>
  </si>
  <si>
    <t>Gesorteerd</t>
  </si>
  <si>
    <t>Nr3_1</t>
  </si>
  <si>
    <t>,</t>
  </si>
  <si>
    <t>Nr3_2</t>
  </si>
  <si>
    <t>Nr3_3</t>
  </si>
  <si>
    <t>Nr3_4</t>
  </si>
  <si>
    <t>Nr3_5</t>
  </si>
  <si>
    <t>Nr3_6</t>
  </si>
  <si>
    <t>Nr3_7</t>
  </si>
  <si>
    <t>Nr3_8</t>
  </si>
  <si>
    <t>Geselecteerde groepen (gesorteerd)</t>
  </si>
  <si>
    <t>Sleutel (voor lookup)</t>
  </si>
  <si>
    <t>A,B,C,F,G,I,K,L</t>
  </si>
  <si>
    <t>scheidingsteken</t>
  </si>
  <si>
    <t>G1</t>
  </si>
  <si>
    <t>G2</t>
  </si>
  <si>
    <t>G3</t>
  </si>
  <si>
    <t>G4</t>
  </si>
  <si>
    <t>G5</t>
  </si>
  <si>
    <t>G6</t>
  </si>
  <si>
    <t>G7</t>
  </si>
  <si>
    <t>G8</t>
  </si>
  <si>
    <t>Key</t>
  </si>
  <si>
    <t>1A</t>
  </si>
  <si>
    <t>1B</t>
  </si>
  <si>
    <t>1D</t>
  </si>
  <si>
    <t>1E</t>
  </si>
  <si>
    <t>1G</t>
  </si>
  <si>
    <t>1I</t>
  </si>
  <si>
    <t>1K</t>
  </si>
  <si>
    <t>1L</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</si>
  <si>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</si>
  <si>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</si>
  <si>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</si>
  <si>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</si>
  <si>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</si>
  <si>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</si>
  <si>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</si>
  <si>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</si>
  <si>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</si>
  <si>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</si>
  <si>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</si>
  <si>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</si>
  <si>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</si>
  <si>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</si>
  <si>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</si>
  <si>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</si>
  <si>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</si>
  <si>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</si>
  <si>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</si>
  <si>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</si>
  <si>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</si>
  <si>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</si>
  <si>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</si>
  <si>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</si>
  <si>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</si>
  <si>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</si>
  <si>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</si>
  <si>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</si>
  <si>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</si>
  <si>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</si>
  <si>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</si>
  <si>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</si>
  <si>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</si>
  <si>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</si>
  <si>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</si>
  <si>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</si>
  <si>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</si>
  <si>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</si>
  <si>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</si>
  <si>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</si>
  <si>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</si>
  <si>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</si>
  <si>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</si>
  <si>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</si>
  <si>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</si>
  <si>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</si>
  <si>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</si>
  <si>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</si>
  <si>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</si>
  <si>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</si>
  <si>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</si>
  <si>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</si>
  <si>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</si>
  <si>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</si>
  <si>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</si>
  <si>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</si>
  <si>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</si>
  <si>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</si>
  <si>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</si>
  <si>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</si>
  <si>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</si>
  <si>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</si>
  <si>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</si>
  <si>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</si>
  <si>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</si>
  <si>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</si>
  <si>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</si>
  <si>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</si>
  <si>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</si>
  <si>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</si>
  <si>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</si>
  <si>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</si>
  <si>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</si>
  <si>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</si>
  <si>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</si>
  <si>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</si>
  <si>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</si>
  <si>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</si>
  <si>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</si>
  <si>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</si>
  <si>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</si>
  <si>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</si>
  <si>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</si>
  <si>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</si>
  <si>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</si>
  <si>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</si>
  <si>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</si>
  <si>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</si>
  <si>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</si>
  <si>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</si>
  <si>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</si>
  <si>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</si>
  <si>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</si>
  <si>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</si>
  <si>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</si>
  <si>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</si>
  <si>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</si>
  <si>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</si>
  <si>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</si>
  <si>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</si>
  <si>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</si>
  <si>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</si>
  <si>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</si>
  <si>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</si>
  <si>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</si>
  <si>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</si>
  <si>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</si>
  <si>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</si>
  <si>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</si>
  <si>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</si>
  <si>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</si>
  <si>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</si>
  <si>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</si>
  <si>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</si>
  <si>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</si>
  <si>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</si>
  <si>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</si>
  <si>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</si>
  <si>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</si>
  <si>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</si>
  <si>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</si>
  <si>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</si>
  <si>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</si>
  <si>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</si>
  <si>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</si>
  <si>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</si>
  <si>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</si>
  <si>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</si>
  <si>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</si>
  <si>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</si>
  <si>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</si>
  <si>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</si>
  <si>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</si>
  <si>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</si>
  <si>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</si>
  <si>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</si>
  <si>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</si>
  <si>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</si>
  <si>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</si>
  <si>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</si>
  <si>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</si>
  <si>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</si>
  <si>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</si>
  <si>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</si>
  <si>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</si>
  <si>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</si>
  <si>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</si>
  <si>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</si>
  <si>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</si>
  <si>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</si>
  <si>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</si>
  <si>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</si>
  <si>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</si>
  <si>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</si>
  <si>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</si>
  <si>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</si>
  <si>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</si>
  <si>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</si>
  <si>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</si>
  <si>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</si>
  <si>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</si>
  <si>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</si>
  <si>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</si>
  <si>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</si>
  <si>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</si>
  <si>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</si>
  <si>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</si>
  <si>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</si>
  <si>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</si>
  <si>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</si>
  <si>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</si>
  <si>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</si>
  <si>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</si>
  <si>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</si>
  <si>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</si>
  <si>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</si>
  <si>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</si>
  <si>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</si>
  <si>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</si>
  <si>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</si>
  <si>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</si>
  <si>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</si>
  <si>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</si>
  <si>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</si>
  <si>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</si>
  <si>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</si>
  <si>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</si>
  <si>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</si>
  <si>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</si>
  <si>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</si>
  <si>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</si>
  <si>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</si>
  <si>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</si>
  <si>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</si>
  <si>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</si>
  <si>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</si>
  <si>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</si>
  <si>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</si>
  <si>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</si>
  <si>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</si>
  <si>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</si>
  <si>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</si>
  <si>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</si>
  <si>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</si>
  <si>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</si>
  <si>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</si>
  <si>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</si>
  <si>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</si>
  <si>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</si>
  <si>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</si>
  <si>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</si>
  <si>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</si>
  <si>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</si>
  <si>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</si>
  <si>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</si>
  <si>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</si>
  <si>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</si>
  <si>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</si>
  <si>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</si>
  <si>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</si>
  <si>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</si>
  <si>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</si>
  <si>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</si>
  <si>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</si>
  <si>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</si>
  <si>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</si>
  <si>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</si>
  <si>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</si>
  <si>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</si>
  <si>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</si>
  <si>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</si>
  <si>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</si>
  <si>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</si>
  <si>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</si>
  <si>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</si>
  <si>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</si>
  <si>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</si>
  <si>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</si>
  <si>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</si>
  <si>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</si>
  <si>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</si>
  <si>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</si>
  <si>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</si>
  <si>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</si>
  <si>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</si>
  <si>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</si>
  <si>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</si>
  <si>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</si>
  <si>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</si>
  <si>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</si>
  <si>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</si>
  <si>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</si>
  <si>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</si>
  <si>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</si>
  <si>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</si>
  <si>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</si>
  <si>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</si>
  <si>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</si>
  <si>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</si>
  <si>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</si>
  <si>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</si>
  <si>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</si>
  <si>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</si>
  <si>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</si>
  <si>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</si>
  <si>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</si>
  <si>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</si>
  <si>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</si>
  <si>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</si>
  <si>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</si>
  <si>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</si>
  <si>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</si>
  <si>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</si>
  <si>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</si>
  <si>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</si>
  <si>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</si>
  <si>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</si>
  <si>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</si>
  <si>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</si>
  <si>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</si>
  <si>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</si>
  <si>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</si>
  <si>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</si>
  <si>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</si>
  <si>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</si>
  <si>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</si>
  <si>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</si>
  <si>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</si>
  <si>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</si>
  <si>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</si>
  <si>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</si>
  <si>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</si>
  <si>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</si>
  <si>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</si>
  <si>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</si>
  <si>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</si>
  <si>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</si>
  <si>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</si>
  <si>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</si>
  <si>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</si>
  <si>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</si>
  <si>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</si>
  <si>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</si>
  <si>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</si>
  <si>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</si>
  <si>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</si>
  <si>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</si>
  <si>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</si>
  <si>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</si>
  <si>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</si>
  <si>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</si>
  <si>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</si>
  <si>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</si>
  <si>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</si>
  <si>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</si>
  <si>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</si>
  <si>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</si>
  <si>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</si>
  <si>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</si>
  <si>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</si>
  <si>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</si>
  <si>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</si>
  <si>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</si>
  <si>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</si>
  <si>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</si>
  <si>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</si>
  <si>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</si>
  <si>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</si>
  <si>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</si>
  <si>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</si>
  <si>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</si>
  <si>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</si>
  <si>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</si>
  <si>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</si>
  <si>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</si>
  <si>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</si>
  <si>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</si>
  <si>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</si>
  <si>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</si>
  <si>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</si>
  <si>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</si>
  <si>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</si>
  <si>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</si>
  <si>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</si>
  <si>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</si>
  <si>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</si>
  <si>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</si>
  <si>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</si>
  <si>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</si>
  <si>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</si>
  <si>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</si>
  <si>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</si>
  <si>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</si>
  <si>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</si>
  <si>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</si>
  <si>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</si>
  <si>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</si>
  <si>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</si>
  <si>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</si>
  <si>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</si>
  <si>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</si>
  <si>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</si>
  <si>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</si>
  <si>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</si>
  <si>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</si>
  <si>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</si>
  <si>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</si>
  <si>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</si>
  <si>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</si>
  <si>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</si>
  <si>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</si>
  <si>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</si>
  <si>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</si>
  <si>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</si>
  <si>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</si>
  <si>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</si>
  <si>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</si>
  <si>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</si>
  <si>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</si>
  <si>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</si>
  <si>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</si>
  <si>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</si>
  <si>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</si>
  <si>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</si>
  <si>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</si>
  <si>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</si>
  <si>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</si>
  <si>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</si>
  <si>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</si>
  <si>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</si>
  <si>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</si>
  <si>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</si>
  <si>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</si>
  <si>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</si>
  <si>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</si>
  <si>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</si>
  <si>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</si>
  <si>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</si>
  <si>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</si>
  <si>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</si>
  <si>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</si>
  <si>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</si>
  <si>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</si>
  <si>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</si>
  <si>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</si>
  <si>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</si>
  <si>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</si>
  <si>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</si>
  <si>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</si>
  <si>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</si>
  <si>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</si>
  <si>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</si>
  <si>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</si>
  <si>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</si>
  <si>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</si>
  <si>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</si>
  <si>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</si>
  <si>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</si>
  <si>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</si>
  <si>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</si>
  <si>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</si>
  <si>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</si>
  <si>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</si>
  <si>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</si>
  <si>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</si>
  <si>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</si>
  <si>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</si>
  <si>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</si>
  <si>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</si>
  <si>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</si>
  <si>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</si>
  <si>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</si>
  <si>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</si>
  <si>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</si>
  <si>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</si>
  <si>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</si>
  <si>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</si>
  <si>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</si>
  <si>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</si>
  <si>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</si>
  <si>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</si>
  <si>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</si>
  <si>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</si>
  <si>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</si>
  <si>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</si>
  <si>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</si>
  <si>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</si>
  <si>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</si>
  <si>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</si>
  <si>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</si>
  <si>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</si>
  <si>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</si>
  <si>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</si>
  <si>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</si>
  <si>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</si>
  <si>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</si>
  <si>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</si>
  <si>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</si>
  <si>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</si>
  <si>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</si>
  <si>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</si>
  <si>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</si>
  <si>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</si>
  <si>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</si>
  <si>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</si>
  <si>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</si>
  <si>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</si>
  <si>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</si>
  <si>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</si>
  <si>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</si>
  <si>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</si>
  <si>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</si>
  <si>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</si>
  <si>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</si>
  <si>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</si>
  <si>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</si>
  <si>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</si>
  <si>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</si>
  <si>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</si>
  <si>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</si>
  <si>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</si>
  <si>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</si>
  <si>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</si>
  <si>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</si>
  <si>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</si>
  <si>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</si>
  <si>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</si>
  <si>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</si>
  <si>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</si>
  <si>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</si>
  <si>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</si>
  <si>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</si>
  <si>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</si>
  <si>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</si>
  <si>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Exacte toewijzing (Annex C)</t>
  </si>
  <si>
    <t>Sleutel (uit Keuze)</t>
  </si>
  <si>
    <t>Koppeling</t>
  </si>
  <si>
    <t>Toegewezen nr.3-groep</t>
  </si>
  <si>
    <t>Wedstrijdnummer</t>
  </si>
  <si>
    <t>1A (winnaar groep A)</t>
  </si>
  <si>
    <t>1B (winnaar groep B)</t>
  </si>
  <si>
    <t>1D (winnaar groep D)</t>
  </si>
  <si>
    <t>1E (winnaar groep E)</t>
  </si>
  <si>
    <t>1G (winnaar groep G)</t>
  </si>
  <si>
    <t>1I (winnaar groep I)</t>
  </si>
  <si>
    <t>1K (winnaar groep K)</t>
  </si>
  <si>
    <t>1L (winnaar groep L)</t>
  </si>
  <si>
    <t>DEELNAMEFORMULIER WK SPEL 2026</t>
  </si>
  <si>
    <t>Email</t>
  </si>
  <si>
    <t>Naam</t>
  </si>
  <si>
    <t>Rekening</t>
  </si>
  <si>
    <t>Overwinningen</t>
  </si>
  <si>
    <t>Fifa ranking</t>
  </si>
  <si>
    <t>Fifa rank</t>
  </si>
  <si>
    <t>Plek 3</t>
  </si>
  <si>
    <t>Fifa Rank</t>
  </si>
  <si>
    <t>gescoord</t>
  </si>
  <si>
    <t>Fifa Ranking</t>
  </si>
  <si>
    <t xml:space="preserve">Fifa ranking </t>
  </si>
  <si>
    <t>ranking</t>
  </si>
  <si>
    <t>Zestiende finales</t>
  </si>
  <si>
    <t>8e</t>
  </si>
  <si>
    <t>4e</t>
  </si>
  <si>
    <t xml:space="preserve">16e </t>
  </si>
  <si>
    <t>wns**</t>
  </si>
  <si>
    <t xml:space="preserve">** alleen invullen bij gelijke stand na verleningen. </t>
  </si>
  <si>
    <t>72 wedstrijden</t>
  </si>
  <si>
    <t>Zestiende en Achtste finales</t>
  </si>
  <si>
    <t>24 wedstrijden</t>
  </si>
  <si>
    <t>Deelname is alleen geldig als vóór zondag 11 juni  21:00 uur het formulier is ingeleverd en als de kosten voor deelname zijn voldaan.</t>
  </si>
  <si>
    <t>Saoudi-Arabië</t>
  </si>
  <si>
    <t>Nieuw-Zeeland</t>
  </si>
  <si>
    <t>teams (plaats 1 t/m 3)  juist</t>
  </si>
  <si>
    <t>36 teams</t>
  </si>
  <si>
    <t>Mobiel</t>
  </si>
  <si>
    <t>Dit spel is opgezet om het wereldkampioenschap in Noord-Amerika wat voor de deur staat, extra spannend en leuk te maken. Deze gedachte is het uitgangspunt geweest bij het opstellen van de spelregels en de puntentelling. Veel plezier bij dit spel!</t>
  </si>
  <si>
    <t xml:space="preserve">Via whatsapp zal  de organisatie regelmatig informatie over het spel en tussenstanden delen.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</si>
</sst>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
    <numFmt numFmtId="165" formatCode="0.000"/>
  </numFmts>
  <fonts count="23" x14ac:knownFonts="1">
    <font>
      <sz val="11"/>
      <color theme="1"/>
      <name val="Calibri"/>
      <family val="2"/>
      <scheme val="minor"/>
    </font>
    <font>
      <b/>
      <sz val="11"/>
      <color theme="1"/>
      <name val="Calibri"/>
      <family val="2"/>
      <scheme val="minor"/>
    </font>
    <font>
      <u/>
      <sz val="11"/>
      <color theme="10"/>
      <name val="Calibri"/>
      <family val="2"/>
    </font>
    <font>
      <sz val="8"/>
      <color theme="1"/>
      <name val="Calibri"/>
      <family val="2"/>
      <scheme val="minor"/>
    </font>
    <font>
      <sz val="14"/>
      <color theme="1"/>
      <name val="Calibri"/>
      <family val="2"/>
      <scheme val="minor"/>
    </font>
    <font>
      <sz val="10"/>
      <color theme="1"/>
      <name val="Calibri"/>
      <family val="2"/>
      <scheme val="minor"/>
    </font>
    <font>
      <sz val="26"/>
      <color theme="1"/>
      <name val="Calibri"/>
      <family val="2"/>
      <scheme val="minor"/>
    </font>
    <font>
      <b/>
      <sz val="14"/>
      <color theme="1"/>
      <name val="Calibri"/>
      <family val="2"/>
      <scheme val="minor"/>
    </font>
    <font>
      <b/>
      <sz val="10"/>
      <color theme="1"/>
      <name val="Calibri"/>
      <family val="2"/>
      <scheme val="minor"/>
    </font>
    <font>
      <b/>
      <u/>
      <sz val="16"/>
      <color theme="1"/>
      <name val="Calibri"/>
      <family val="2"/>
      <scheme val="minor"/>
    </font>
    <font>
      <b/>
      <u/>
      <sz val="10"/>
      <color theme="1"/>
      <name val="Calibri"/>
      <family val="2"/>
      <scheme val="minor"/>
    </font>
    <font>
      <sz val="11"/>
      <color indexed="8"/>
      <name val="Calibri"/>
      <family val="2"/>
    </font>
    <font>
      <sz val="11"/>
      <name val="Calibri"/>
      <family val="2"/>
    </font>
    <font>
      <sz val="11"/>
      <color theme="0"/>
      <name val="Calibri"/>
      <family val="2"/>
      <scheme val="minor"/>
    </font>
    <font>
      <b/>
      <sz val="24"/>
      <color rgb="FFCFBC93"/>
      <name val="Calibri"/>
      <family val="2"/>
      <scheme val="minor"/>
    </font>
    <font>
      <b/>
      <sz val="11"/>
      <color rgb="FFCFBC93"/>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sz val="16"/>
      <color theme="1"/>
      <name val="Calibri"/>
      <family val="2"/>
      <scheme val="minor"/>
    </font>
    <font>
      <sz val="18"/>
      <color theme="1"/>
      <name val="Calibri"/>
      <family val="2"/>
      <scheme val="minor"/>
    </font>
    <font>
      <sz val="24"/>
      <color theme="1"/>
      <name val="Calibri"/>
      <family val="2"/>
      <scheme val="minor"/>
    </font>
    <font>
      <b/>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D52715"/>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74123A"/>
        <bgColor indexed="64"/>
      </patternFill>
    </fill>
    <fill>
      <patternFill patternType="solid">
        <fgColor rgb="FFCFBC93"/>
        <bgColor indexed="64"/>
      </patternFill>
    </fill>
    <fill>
      <patternFill patternType="solid">
        <fgColor rgb="FFDBD8C3"/>
        <bgColor indexed="64"/>
      </patternFill>
    </fill>
    <fill>
      <patternFill patternType="solid">
        <fgColor rgb="FFDBD8C3"/>
        <bgColor rgb="FFF2F2F2"/>
      </patternFill>
    </fill>
    <fill>
      <patternFill patternType="solid">
        <fgColor theme="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295">
    <xf numFmtId="0" fontId="0" fillId="0" borderId="0" xfId="0"/>
    <xf numFmtId="0" fontId="0" fillId="0" borderId="0" xfId="0" applyAlignment="1">
      <alignment horizontal="center"/>
    </xf>
    <xf numFmtId="0" fontId="0" fillId="0" borderId="0" xfId="0" quotePrefix="1" applyAlignment="1">
      <alignment horizontal="center"/>
    </xf>
    <xf numFmtId="0" fontId="1" fillId="0" borderId="0" xfId="0" applyFont="1" applyAlignment="1">
      <alignment horizontal="center"/>
    </xf>
    <xf numFmtId="0" fontId="1" fillId="0" borderId="0" xfId="0" applyFont="1"/>
    <xf numFmtId="0" fontId="0" fillId="0" borderId="1" xfId="0" applyBorder="1"/>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8" xfId="0" applyBorder="1" applyAlignment="1">
      <alignment horizontal="center"/>
    </xf>
    <xf numFmtId="0" fontId="1" fillId="0" borderId="9" xfId="0" applyFont="1" applyBorder="1" applyAlignment="1">
      <alignment horizontal="center"/>
    </xf>
    <xf numFmtId="0" fontId="0" fillId="0" borderId="6"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 xfId="0" applyBorder="1"/>
    <xf numFmtId="0" fontId="0" fillId="0" borderId="3" xfId="0" applyBorder="1"/>
    <xf numFmtId="0" fontId="0" fillId="0" borderId="4" xfId="0" applyBorder="1"/>
    <xf numFmtId="0" fontId="0" fillId="0" borderId="8" xfId="0" applyBorder="1"/>
    <xf numFmtId="0" fontId="0" fillId="0" borderId="9" xfId="0" applyBorder="1"/>
    <xf numFmtId="0" fontId="0" fillId="0" borderId="5" xfId="0" applyBorder="1"/>
    <xf numFmtId="0" fontId="0" fillId="0" borderId="6" xfId="0" applyBorder="1"/>
    <xf numFmtId="0" fontId="0" fillId="0" borderId="7" xfId="0" applyBorder="1"/>
    <xf numFmtId="16" fontId="0" fillId="0" borderId="0" xfId="0" applyNumberFormat="1" applyAlignment="1">
      <alignment horizontal="center"/>
    </xf>
    <xf numFmtId="20" fontId="0" fillId="0" borderId="0" xfId="0" applyNumberFormat="1" applyAlignment="1">
      <alignment horizontal="center"/>
    </xf>
    <xf numFmtId="0" fontId="0" fillId="0" borderId="40" xfId="0" applyBorder="1" applyAlignment="1">
      <alignment horizontal="center"/>
    </xf>
    <xf numFmtId="0" fontId="0" fillId="0" borderId="43" xfId="0" applyBorder="1" applyAlignment="1">
      <alignment horizontal="center"/>
    </xf>
    <xf numFmtId="0" fontId="0" fillId="4" borderId="0" xfId="0" applyFill="1" applyAlignment="1">
      <alignment horizontal="center"/>
    </xf>
    <xf numFmtId="0" fontId="0" fillId="4" borderId="0" xfId="0" applyFill="1"/>
    <xf numFmtId="0" fontId="0" fillId="2" borderId="1" xfId="0" applyFill="1" applyBorder="1" applyAlignment="1" applyProtection="1">
      <alignment horizontal="center"/>
      <protection locked="0"/>
    </xf>
    <xf numFmtId="0" fontId="0" fillId="2" borderId="9"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0" xfId="0" applyFill="1"/>
    <xf numFmtId="0" fontId="0" fillId="2" borderId="47" xfId="0" applyFill="1" applyBorder="1"/>
    <xf numFmtId="0" fontId="0" fillId="2" borderId="48" xfId="0" applyFill="1" applyBorder="1"/>
    <xf numFmtId="0" fontId="0" fillId="2" borderId="49" xfId="0" applyFill="1" applyBorder="1"/>
    <xf numFmtId="0" fontId="0" fillId="2" borderId="1" xfId="0" applyFill="1" applyBorder="1"/>
    <xf numFmtId="0" fontId="0" fillId="0" borderId="0" xfId="0" applyAlignment="1">
      <alignment horizontal="right" vertical="center"/>
    </xf>
    <xf numFmtId="0" fontId="11" fillId="0" borderId="27" xfId="0" applyFont="1" applyBorder="1" applyAlignment="1">
      <alignment horizontal="center"/>
    </xf>
    <xf numFmtId="0" fontId="11" fillId="0" borderId="28" xfId="0" applyFont="1"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25" xfId="0" applyBorder="1" applyAlignment="1">
      <alignment horizontal="center"/>
    </xf>
    <xf numFmtId="0" fontId="0" fillId="0" borderId="4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28" xfId="0" applyBorder="1" applyAlignment="1">
      <alignment horizontal="center"/>
    </xf>
    <xf numFmtId="0" fontId="11" fillId="0" borderId="29" xfId="0" applyFont="1" applyBorder="1" applyAlignment="1">
      <alignment horizontal="center"/>
    </xf>
    <xf numFmtId="0" fontId="0" fillId="2" borderId="0" xfId="0" applyFill="1" applyAlignment="1">
      <alignment horizontal="center"/>
    </xf>
    <xf numFmtId="0" fontId="0" fillId="0" borderId="27" xfId="0" applyBorder="1" applyAlignment="1">
      <alignment horizontal="center"/>
    </xf>
    <xf numFmtId="0" fontId="0" fillId="0" borderId="29" xfId="0"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0" fillId="7" borderId="21" xfId="0" applyFill="1" applyBorder="1"/>
    <xf numFmtId="0" fontId="0" fillId="7" borderId="0" xfId="0" applyFill="1" applyAlignment="1">
      <alignment horizontal="center"/>
    </xf>
    <xf numFmtId="0" fontId="0" fillId="7" borderId="26" xfId="0" applyFill="1" applyBorder="1"/>
    <xf numFmtId="0" fontId="0" fillId="7" borderId="30" xfId="0" applyFill="1" applyBorder="1"/>
    <xf numFmtId="0" fontId="0" fillId="7" borderId="0" xfId="0" applyFill="1"/>
    <xf numFmtId="0" fontId="0" fillId="7" borderId="0" xfId="0" applyFill="1" applyAlignment="1">
      <alignment horizontal="right" vertical="center"/>
    </xf>
    <xf numFmtId="0" fontId="0" fillId="8" borderId="22" xfId="0" applyFill="1" applyBorder="1" applyAlignment="1">
      <alignment horizontal="center"/>
    </xf>
    <xf numFmtId="0" fontId="0" fillId="8" borderId="23" xfId="0" applyFill="1" applyBorder="1" applyAlignment="1">
      <alignment horizontal="center"/>
    </xf>
    <xf numFmtId="0" fontId="0" fillId="8" borderId="23" xfId="0" applyFill="1" applyBorder="1"/>
    <xf numFmtId="0" fontId="7" fillId="8" borderId="34" xfId="0" applyFont="1" applyFill="1" applyBorder="1" applyAlignment="1">
      <alignment horizontal="center"/>
    </xf>
    <xf numFmtId="0" fontId="7" fillId="8" borderId="34" xfId="0" applyFont="1" applyFill="1" applyBorder="1" applyAlignment="1">
      <alignment horizontal="center" vertical="center"/>
    </xf>
    <xf numFmtId="0" fontId="0" fillId="8" borderId="0" xfId="0" applyFill="1"/>
    <xf numFmtId="0" fontId="0" fillId="8" borderId="31" xfId="0" applyFill="1" applyBorder="1"/>
    <xf numFmtId="0" fontId="0" fillId="8" borderId="31" xfId="0" quotePrefix="1" applyFill="1" applyBorder="1" applyAlignment="1">
      <alignment horizontal="center"/>
    </xf>
    <xf numFmtId="0" fontId="0" fillId="8" borderId="23" xfId="0" quotePrefix="1" applyFill="1" applyBorder="1" applyAlignment="1">
      <alignment horizontal="center"/>
    </xf>
    <xf numFmtId="0" fontId="0" fillId="8" borderId="0" xfId="0" applyFill="1" applyAlignment="1">
      <alignment horizontal="center"/>
    </xf>
    <xf numFmtId="0" fontId="0" fillId="8" borderId="31" xfId="0" applyFill="1" applyBorder="1" applyAlignment="1">
      <alignment horizontal="center"/>
    </xf>
    <xf numFmtId="0" fontId="0" fillId="8" borderId="22" xfId="0" applyFill="1" applyBorder="1"/>
    <xf numFmtId="0" fontId="0" fillId="8" borderId="24" xfId="0" applyFill="1" applyBorder="1"/>
    <xf numFmtId="0" fontId="0" fillId="8" borderId="21" xfId="0" applyFill="1" applyBorder="1"/>
    <xf numFmtId="0" fontId="0" fillId="8" borderId="26" xfId="0" applyFill="1" applyBorder="1"/>
    <xf numFmtId="0" fontId="0" fillId="8" borderId="0" xfId="0" applyFill="1" applyAlignment="1">
      <alignment horizontal="right"/>
    </xf>
    <xf numFmtId="0" fontId="1" fillId="8" borderId="21" xfId="0" applyFont="1" applyFill="1" applyBorder="1"/>
    <xf numFmtId="0" fontId="0" fillId="8" borderId="0" xfId="0" applyFill="1" applyAlignment="1">
      <alignment horizontal="left"/>
    </xf>
    <xf numFmtId="0" fontId="1" fillId="8" borderId="21" xfId="0" applyFont="1" applyFill="1" applyBorder="1" applyAlignment="1">
      <alignment horizontal="left" vertical="center"/>
    </xf>
    <xf numFmtId="0" fontId="0" fillId="8" borderId="0" xfId="0" applyFill="1" applyAlignment="1">
      <alignment horizontal="right" vertical="center"/>
    </xf>
    <xf numFmtId="0" fontId="0" fillId="8" borderId="26" xfId="0" applyFill="1" applyBorder="1" applyAlignment="1">
      <alignment horizontal="right" vertical="center"/>
    </xf>
    <xf numFmtId="0" fontId="0" fillId="8" borderId="30" xfId="0" applyFill="1" applyBorder="1"/>
    <xf numFmtId="0" fontId="0" fillId="8" borderId="32" xfId="0" applyFill="1" applyBorder="1"/>
    <xf numFmtId="0" fontId="5" fillId="8" borderId="22" xfId="0" applyFont="1" applyFill="1" applyBorder="1"/>
    <xf numFmtId="0" fontId="5" fillId="8" borderId="23" xfId="0" applyFont="1" applyFill="1" applyBorder="1"/>
    <xf numFmtId="0" fontId="5" fillId="8" borderId="24" xfId="0" applyFont="1" applyFill="1" applyBorder="1"/>
    <xf numFmtId="0" fontId="5" fillId="8" borderId="21" xfId="0" applyFont="1" applyFill="1" applyBorder="1"/>
    <xf numFmtId="0" fontId="5" fillId="8" borderId="0" xfId="0" applyFont="1" applyFill="1"/>
    <xf numFmtId="0" fontId="5" fillId="8" borderId="26" xfId="0" applyFont="1" applyFill="1" applyBorder="1"/>
    <xf numFmtId="0" fontId="5" fillId="8" borderId="0" xfId="0" applyFont="1" applyFill="1" applyAlignment="1">
      <alignment horizontal="right"/>
    </xf>
    <xf numFmtId="0" fontId="8" fillId="8" borderId="21" xfId="0" applyFont="1" applyFill="1" applyBorder="1"/>
    <xf numFmtId="0" fontId="5" fillId="8" borderId="0" xfId="0" applyFont="1" applyFill="1" applyAlignment="1">
      <alignment horizontal="left"/>
    </xf>
    <xf numFmtId="0" fontId="8" fillId="8" borderId="21" xfId="0" applyFont="1" applyFill="1" applyBorder="1" applyAlignment="1">
      <alignment horizontal="left" vertical="center"/>
    </xf>
    <xf numFmtId="0" fontId="5" fillId="8" borderId="26" xfId="0" applyFont="1" applyFill="1" applyBorder="1" applyAlignment="1">
      <alignment horizontal="right" vertical="center"/>
    </xf>
    <xf numFmtId="16" fontId="0" fillId="9" borderId="21" xfId="0" applyNumberFormat="1" applyFill="1" applyBorder="1" applyAlignment="1">
      <alignment horizontal="center"/>
    </xf>
    <xf numFmtId="0" fontId="0" fillId="9" borderId="26"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9" borderId="31" xfId="0" quotePrefix="1" applyFill="1" applyBorder="1" applyAlignment="1">
      <alignment horizontal="center"/>
    </xf>
    <xf numFmtId="0" fontId="0" fillId="9" borderId="31" xfId="0" applyFill="1" applyBorder="1"/>
    <xf numFmtId="0" fontId="0" fillId="9" borderId="35" xfId="0" quotePrefix="1" applyFill="1" applyBorder="1" applyAlignment="1">
      <alignment horizontal="center"/>
    </xf>
    <xf numFmtId="0" fontId="0" fillId="9" borderId="35" xfId="0" applyFill="1" applyBorder="1" applyAlignment="1">
      <alignment horizontal="center"/>
    </xf>
    <xf numFmtId="0" fontId="0" fillId="9" borderId="35" xfId="0" applyFill="1" applyBorder="1"/>
    <xf numFmtId="0" fontId="0" fillId="9" borderId="43" xfId="0" applyFill="1" applyBorder="1"/>
    <xf numFmtId="0" fontId="0" fillId="9" borderId="33" xfId="0" applyFill="1" applyBorder="1" applyAlignment="1">
      <alignment horizontal="center"/>
    </xf>
    <xf numFmtId="0" fontId="0" fillId="9" borderId="27" xfId="0" applyFill="1" applyBorder="1"/>
    <xf numFmtId="0" fontId="1" fillId="9" borderId="33" xfId="0" applyFont="1" applyFill="1" applyBorder="1" applyAlignment="1">
      <alignment horizontal="center" vertical="center"/>
    </xf>
    <xf numFmtId="0" fontId="13" fillId="11" borderId="0" xfId="0" applyFont="1" applyFill="1"/>
    <xf numFmtId="0" fontId="13" fillId="11" borderId="0" xfId="0" applyFont="1" applyFill="1" applyAlignment="1">
      <alignment horizontal="center"/>
    </xf>
    <xf numFmtId="0" fontId="16" fillId="0" borderId="0" xfId="0" applyFont="1"/>
    <xf numFmtId="0" fontId="7" fillId="0" borderId="0" xfId="0" applyFont="1"/>
    <xf numFmtId="165" fontId="0" fillId="0" borderId="0" xfId="0" applyNumberFormat="1"/>
    <xf numFmtId="0" fontId="15" fillId="7" borderId="0" xfId="0" applyFont="1" applyFill="1" applyAlignment="1">
      <alignment horizontal="left" vertical="center"/>
    </xf>
    <xf numFmtId="0" fontId="1" fillId="7" borderId="0" xfId="0" applyFont="1" applyFill="1" applyAlignment="1">
      <alignment horizontal="center" vertical="center"/>
    </xf>
    <xf numFmtId="0" fontId="0" fillId="7" borderId="0" xfId="0" applyFill="1" applyAlignment="1">
      <alignment horizontal="center" vertical="center"/>
    </xf>
    <xf numFmtId="20" fontId="0" fillId="9" borderId="0" xfId="0" applyNumberFormat="1" applyFill="1" applyAlignment="1">
      <alignment horizontal="center"/>
    </xf>
    <xf numFmtId="0" fontId="0" fillId="9" borderId="0" xfId="0" applyFill="1" applyAlignment="1">
      <alignment horizontal="center"/>
    </xf>
    <xf numFmtId="0" fontId="1" fillId="9" borderId="0" xfId="0" applyFont="1" applyFill="1" applyAlignment="1">
      <alignment horizontal="right"/>
    </xf>
    <xf numFmtId="0" fontId="0" fillId="9" borderId="0" xfId="0" quotePrefix="1" applyFill="1" applyAlignment="1">
      <alignment horizontal="center"/>
    </xf>
    <xf numFmtId="0" fontId="1" fillId="9" borderId="0" xfId="0" applyFont="1" applyFill="1" applyAlignment="1">
      <alignment horizontal="left"/>
    </xf>
    <xf numFmtId="0" fontId="0" fillId="7" borderId="26" xfId="0" applyFill="1" applyBorder="1" applyAlignment="1">
      <alignment horizontal="center"/>
    </xf>
    <xf numFmtId="0" fontId="0" fillId="9" borderId="0" xfId="0" applyFill="1"/>
    <xf numFmtId="0" fontId="0" fillId="8" borderId="0" xfId="0" quotePrefix="1" applyFill="1" applyAlignment="1">
      <alignment horizontal="center"/>
    </xf>
    <xf numFmtId="0" fontId="0" fillId="7" borderId="32" xfId="0" applyFill="1" applyBorder="1" applyAlignment="1">
      <alignment horizontal="center"/>
    </xf>
    <xf numFmtId="0" fontId="0" fillId="2" borderId="47" xfId="0" applyFill="1" applyBorder="1" applyAlignment="1" applyProtection="1">
      <alignment horizontal="center"/>
      <protection locked="0"/>
    </xf>
    <xf numFmtId="0" fontId="0" fillId="2" borderId="49" xfId="0" applyFill="1" applyBorder="1" applyAlignment="1" applyProtection="1">
      <alignment horizontal="center"/>
      <protection locked="0"/>
    </xf>
    <xf numFmtId="0" fontId="0" fillId="8" borderId="35" xfId="0" applyFill="1" applyBorder="1" applyAlignment="1">
      <alignment horizontal="center"/>
    </xf>
    <xf numFmtId="0" fontId="0" fillId="8" borderId="35" xfId="0" quotePrefix="1" applyFill="1" applyBorder="1" applyAlignment="1">
      <alignment horizontal="center"/>
    </xf>
    <xf numFmtId="0" fontId="0" fillId="8" borderId="35" xfId="0" applyFill="1" applyBorder="1"/>
    <xf numFmtId="0" fontId="13" fillId="7" borderId="31" xfId="0" applyFont="1" applyFill="1" applyBorder="1"/>
    <xf numFmtId="0" fontId="0" fillId="9" borderId="23" xfId="0" applyFill="1" applyBorder="1" applyAlignment="1">
      <alignment horizontal="center"/>
    </xf>
    <xf numFmtId="0" fontId="0" fillId="9" borderId="23" xfId="0" quotePrefix="1" applyFill="1" applyBorder="1" applyAlignment="1">
      <alignment horizontal="center"/>
    </xf>
    <xf numFmtId="0" fontId="0" fillId="9" borderId="23" xfId="0" applyFill="1" applyBorder="1"/>
    <xf numFmtId="0" fontId="0" fillId="0" borderId="47" xfId="0" applyBorder="1" applyAlignment="1">
      <alignment horizontal="center"/>
    </xf>
    <xf numFmtId="0" fontId="0" fillId="0" borderId="48" xfId="0" applyBorder="1" applyAlignment="1">
      <alignment horizontal="center"/>
    </xf>
    <xf numFmtId="0" fontId="0" fillId="0" borderId="41" xfId="0" quotePrefix="1" applyBorder="1" applyAlignment="1">
      <alignment horizontal="center"/>
    </xf>
    <xf numFmtId="0" fontId="0" fillId="0" borderId="44" xfId="0" quotePrefix="1" applyBorder="1" applyAlignment="1">
      <alignment horizontal="center"/>
    </xf>
    <xf numFmtId="0" fontId="5" fillId="8" borderId="0" xfId="0" applyFont="1" applyFill="1" applyAlignment="1">
      <alignment vertical="center" wrapText="1"/>
    </xf>
    <xf numFmtId="0" fontId="0" fillId="2" borderId="0" xfId="0" applyFill="1" applyAlignment="1">
      <alignment horizontal="center"/>
    </xf>
    <xf numFmtId="0" fontId="0" fillId="5" borderId="8" xfId="0" applyFill="1" applyBorder="1" applyAlignment="1">
      <alignment horizontal="center" vertical="center"/>
    </xf>
    <xf numFmtId="0" fontId="0" fillId="5" borderId="1" xfId="0" applyFill="1" applyBorder="1" applyAlignment="1">
      <alignment horizontal="center" vertical="center"/>
    </xf>
    <xf numFmtId="0" fontId="0" fillId="5" borderId="9" xfId="0" applyFill="1" applyBorder="1" applyAlignment="1">
      <alignment horizontal="center" vertical="center"/>
    </xf>
    <xf numFmtId="0" fontId="20" fillId="9" borderId="21" xfId="0" applyFont="1" applyFill="1" applyBorder="1" applyAlignment="1">
      <alignment horizontal="center"/>
    </xf>
    <xf numFmtId="0" fontId="20" fillId="9" borderId="0" xfId="0" applyFont="1" applyFill="1" applyAlignment="1">
      <alignment horizontal="center"/>
    </xf>
    <xf numFmtId="0" fontId="20" fillId="9" borderId="26" xfId="0" applyFont="1" applyFill="1" applyBorder="1" applyAlignment="1">
      <alignment horizontal="center"/>
    </xf>
    <xf numFmtId="0" fontId="0" fillId="6" borderId="5" xfId="0" applyFill="1" applyBorder="1" applyAlignment="1">
      <alignment horizontal="center" vertical="center"/>
    </xf>
    <xf numFmtId="0" fontId="0" fillId="6" borderId="6" xfId="0" applyFill="1" applyBorder="1" applyAlignment="1">
      <alignment horizontal="center" vertical="center"/>
    </xf>
    <xf numFmtId="0" fontId="0" fillId="6" borderId="7" xfId="0" applyFill="1" applyBorder="1" applyAlignment="1">
      <alignment horizontal="center" vertical="center"/>
    </xf>
    <xf numFmtId="0" fontId="19" fillId="8" borderId="30" xfId="0" applyFont="1" applyFill="1" applyBorder="1" applyAlignment="1">
      <alignment horizontal="center"/>
    </xf>
    <xf numFmtId="0" fontId="19" fillId="8" borderId="31" xfId="0" applyFont="1" applyFill="1" applyBorder="1" applyAlignment="1">
      <alignment horizontal="center"/>
    </xf>
    <xf numFmtId="0" fontId="19" fillId="8" borderId="32" xfId="0" applyFont="1" applyFill="1" applyBorder="1" applyAlignment="1">
      <alignment horizontal="center"/>
    </xf>
    <xf numFmtId="0" fontId="13" fillId="7" borderId="31" xfId="0" applyFont="1" applyFill="1" applyBorder="1" applyAlignment="1">
      <alignment horizont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4" xfId="0" applyFont="1" applyFill="1" applyBorder="1" applyAlignment="1">
      <alignment horizontal="center" vertical="center"/>
    </xf>
    <xf numFmtId="0" fontId="17" fillId="8" borderId="22" xfId="0" applyFont="1" applyFill="1" applyBorder="1" applyAlignment="1">
      <alignment horizontal="center"/>
    </xf>
    <xf numFmtId="0" fontId="17" fillId="8" borderId="23" xfId="0" applyFont="1" applyFill="1" applyBorder="1" applyAlignment="1">
      <alignment horizontal="center"/>
    </xf>
    <xf numFmtId="0" fontId="17" fillId="8" borderId="24" xfId="0" applyFont="1" applyFill="1" applyBorder="1" applyAlignment="1">
      <alignment horizontal="center"/>
    </xf>
    <xf numFmtId="0" fontId="3" fillId="2" borderId="6" xfId="0" applyFont="1" applyFill="1" applyBorder="1" applyAlignment="1" applyProtection="1">
      <alignment horizontal="center"/>
      <protection locked="0"/>
    </xf>
    <xf numFmtId="0" fontId="3" fillId="2" borderId="7" xfId="0" applyFont="1" applyFill="1" applyBorder="1" applyAlignment="1" applyProtection="1">
      <alignment horizontal="center"/>
      <protection locked="0"/>
    </xf>
    <xf numFmtId="16" fontId="0" fillId="8" borderId="35" xfId="0" applyNumberFormat="1" applyFill="1" applyBorder="1" applyAlignment="1">
      <alignment horizontal="center"/>
    </xf>
    <xf numFmtId="0" fontId="0" fillId="8" borderId="35" xfId="0" applyFill="1" applyBorder="1" applyAlignment="1">
      <alignment horizontal="center"/>
    </xf>
    <xf numFmtId="20" fontId="0" fillId="8" borderId="35" xfId="0" applyNumberFormat="1" applyFill="1" applyBorder="1" applyAlignment="1">
      <alignment horizontal="center"/>
    </xf>
    <xf numFmtId="0" fontId="1" fillId="8" borderId="35" xfId="0" applyFont="1" applyFill="1" applyBorder="1" applyAlignment="1">
      <alignment horizontal="center"/>
    </xf>
    <xf numFmtId="0" fontId="3" fillId="2" borderId="13" xfId="0" applyFont="1" applyFill="1" applyBorder="1" applyAlignment="1" applyProtection="1">
      <alignment horizontal="center"/>
      <protection locked="0"/>
    </xf>
    <xf numFmtId="0" fontId="3" fillId="2" borderId="14" xfId="0" applyFont="1" applyFill="1" applyBorder="1" applyAlignment="1" applyProtection="1">
      <alignment horizontal="center"/>
      <protection locked="0"/>
    </xf>
    <xf numFmtId="0" fontId="7" fillId="8" borderId="22" xfId="0" applyFont="1" applyFill="1" applyBorder="1" applyAlignment="1">
      <alignment horizontal="center" vertical="center" wrapText="1"/>
    </xf>
    <xf numFmtId="0" fontId="7" fillId="8" borderId="30" xfId="0" applyFont="1" applyFill="1" applyBorder="1" applyAlignment="1">
      <alignment horizontal="center" vertical="center" wrapText="1"/>
    </xf>
    <xf numFmtId="16" fontId="0" fillId="8" borderId="23" xfId="0" applyNumberFormat="1" applyFill="1" applyBorder="1" applyAlignment="1">
      <alignment horizontal="center"/>
    </xf>
    <xf numFmtId="0" fontId="0" fillId="8" borderId="23" xfId="0" applyFill="1" applyBorder="1" applyAlignment="1">
      <alignment horizontal="center"/>
    </xf>
    <xf numFmtId="20" fontId="0" fillId="8" borderId="23" xfId="0" applyNumberFormat="1" applyFill="1" applyBorder="1" applyAlignment="1">
      <alignment horizontal="center"/>
    </xf>
    <xf numFmtId="0" fontId="1" fillId="8" borderId="23" xfId="0" applyFont="1" applyFill="1" applyBorder="1" applyAlignment="1">
      <alignment horizontal="center"/>
    </xf>
    <xf numFmtId="0" fontId="3" fillId="2" borderId="3" xfId="0" applyFont="1" applyFill="1" applyBorder="1" applyAlignment="1" applyProtection="1">
      <alignment horizontal="center"/>
      <protection locked="0"/>
    </xf>
    <xf numFmtId="0" fontId="3" fillId="2" borderId="4" xfId="0" applyFont="1" applyFill="1" applyBorder="1" applyAlignment="1" applyProtection="1">
      <alignment horizontal="center"/>
      <protection locked="0"/>
    </xf>
    <xf numFmtId="16" fontId="0" fillId="9" borderId="31" xfId="0" applyNumberFormat="1" applyFill="1" applyBorder="1" applyAlignment="1">
      <alignment horizontal="center"/>
    </xf>
    <xf numFmtId="0" fontId="0" fillId="9" borderId="31" xfId="0" applyFill="1" applyBorder="1" applyAlignment="1">
      <alignment horizontal="center"/>
    </xf>
    <xf numFmtId="20" fontId="0" fillId="9" borderId="31" xfId="0" applyNumberFormat="1" applyFill="1" applyBorder="1" applyAlignment="1">
      <alignment horizontal="center"/>
    </xf>
    <xf numFmtId="0" fontId="1" fillId="9" borderId="31" xfId="0" applyFont="1" applyFill="1" applyBorder="1" applyAlignment="1">
      <alignment horizontal="center"/>
    </xf>
    <xf numFmtId="16" fontId="0" fillId="9" borderId="35" xfId="0" applyNumberFormat="1" applyFill="1" applyBorder="1" applyAlignment="1">
      <alignment horizontal="center"/>
    </xf>
    <xf numFmtId="0" fontId="0" fillId="9" borderId="35" xfId="0" applyFill="1" applyBorder="1" applyAlignment="1">
      <alignment horizontal="center"/>
    </xf>
    <xf numFmtId="20" fontId="0" fillId="9" borderId="35" xfId="0" applyNumberFormat="1" applyFill="1" applyBorder="1" applyAlignment="1">
      <alignment horizontal="center"/>
    </xf>
    <xf numFmtId="0" fontId="1" fillId="9" borderId="35" xfId="0" applyFont="1" applyFill="1" applyBorder="1" applyAlignment="1">
      <alignment horizontal="center"/>
    </xf>
    <xf numFmtId="20" fontId="0" fillId="8" borderId="31" xfId="0" applyNumberFormat="1" applyFill="1" applyBorder="1" applyAlignment="1">
      <alignment horizontal="center"/>
    </xf>
    <xf numFmtId="0" fontId="1" fillId="8" borderId="31" xfId="0" applyFont="1" applyFill="1" applyBorder="1" applyAlignment="1">
      <alignment horizontal="center"/>
    </xf>
    <xf numFmtId="16" fontId="0" fillId="8" borderId="0" xfId="0" applyNumberFormat="1" applyFill="1" applyAlignment="1">
      <alignment horizontal="center"/>
    </xf>
    <xf numFmtId="20" fontId="0" fillId="8" borderId="0" xfId="0" applyNumberFormat="1" applyFill="1" applyAlignment="1">
      <alignment horizontal="center"/>
    </xf>
    <xf numFmtId="0" fontId="1" fillId="8" borderId="0" xfId="0" applyFont="1" applyFill="1" applyAlignment="1">
      <alignment horizontal="center"/>
    </xf>
    <xf numFmtId="0" fontId="3" fillId="2" borderId="1" xfId="0" applyFont="1" applyFill="1" applyBorder="1" applyAlignment="1" applyProtection="1">
      <alignment horizontal="center"/>
      <protection locked="0"/>
    </xf>
    <xf numFmtId="0" fontId="3" fillId="2" borderId="9" xfId="0" applyFont="1" applyFill="1" applyBorder="1" applyAlignment="1" applyProtection="1">
      <alignment horizontal="center"/>
      <protection locked="0"/>
    </xf>
    <xf numFmtId="16" fontId="0" fillId="9" borderId="0" xfId="0" applyNumberFormat="1" applyFill="1" applyAlignment="1">
      <alignment horizontal="center"/>
    </xf>
    <xf numFmtId="0" fontId="0" fillId="9" borderId="0" xfId="0" applyFill="1" applyAlignment="1">
      <alignment horizontal="center"/>
    </xf>
    <xf numFmtId="20" fontId="0" fillId="9" borderId="0" xfId="0" applyNumberFormat="1" applyFill="1" applyAlignment="1">
      <alignment horizontal="center"/>
    </xf>
    <xf numFmtId="0" fontId="1" fillId="9" borderId="0" xfId="0" applyFont="1" applyFill="1" applyAlignment="1">
      <alignment horizontal="center"/>
    </xf>
    <xf numFmtId="0" fontId="18" fillId="8" borderId="22" xfId="0" applyFont="1" applyFill="1" applyBorder="1" applyAlignment="1">
      <alignment horizontal="center" vertical="center" wrapText="1"/>
    </xf>
    <xf numFmtId="0" fontId="21" fillId="8" borderId="21" xfId="0" applyFont="1" applyFill="1" applyBorder="1" applyAlignment="1">
      <alignment horizontal="center" vertical="center" wrapText="1"/>
    </xf>
    <xf numFmtId="0" fontId="21" fillId="8" borderId="30" xfId="0" applyFont="1" applyFill="1" applyBorder="1" applyAlignment="1">
      <alignment horizontal="center" vertical="center" wrapText="1"/>
    </xf>
    <xf numFmtId="0" fontId="0" fillId="8" borderId="0" xfId="0" applyFill="1" applyAlignment="1">
      <alignment horizontal="center"/>
    </xf>
    <xf numFmtId="16" fontId="0" fillId="8" borderId="31" xfId="0" applyNumberFormat="1" applyFill="1" applyBorder="1" applyAlignment="1">
      <alignment horizontal="center"/>
    </xf>
    <xf numFmtId="0" fontId="0" fillId="8" borderId="31" xfId="0" applyFill="1" applyBorder="1" applyAlignment="1">
      <alignment horizontal="center"/>
    </xf>
    <xf numFmtId="0" fontId="18" fillId="8" borderId="21" xfId="0" applyFont="1" applyFill="1" applyBorder="1" applyAlignment="1">
      <alignment horizontal="center" vertical="center" wrapText="1"/>
    </xf>
    <xf numFmtId="0" fontId="18" fillId="8" borderId="30" xfId="0" applyFont="1" applyFill="1" applyBorder="1" applyAlignment="1">
      <alignment horizontal="center" vertical="center" wrapText="1"/>
    </xf>
    <xf numFmtId="16" fontId="0" fillId="9" borderId="23" xfId="0" applyNumberFormat="1" applyFill="1" applyBorder="1" applyAlignment="1">
      <alignment horizontal="center"/>
    </xf>
    <xf numFmtId="0" fontId="0" fillId="9" borderId="23" xfId="0" applyFill="1" applyBorder="1" applyAlignment="1">
      <alignment horizontal="center"/>
    </xf>
    <xf numFmtId="20" fontId="0" fillId="9" borderId="23" xfId="0" applyNumberFormat="1" applyFill="1" applyBorder="1" applyAlignment="1">
      <alignment horizontal="center"/>
    </xf>
    <xf numFmtId="0" fontId="1" fillId="9" borderId="23" xfId="0" applyFont="1" applyFill="1" applyBorder="1" applyAlignment="1">
      <alignment horizontal="center"/>
    </xf>
    <xf numFmtId="0" fontId="1" fillId="9" borderId="0" xfId="0" applyFont="1" applyFill="1" applyAlignment="1" applyProtection="1">
      <alignment horizontal="center"/>
      <protection locked="0"/>
    </xf>
    <xf numFmtId="0" fontId="3" fillId="2" borderId="27" xfId="0" applyFont="1" applyFill="1" applyBorder="1" applyAlignment="1" applyProtection="1">
      <alignment horizontal="center"/>
      <protection locked="0"/>
    </xf>
    <xf numFmtId="0" fontId="3" fillId="2" borderId="28" xfId="0" applyFont="1" applyFill="1" applyBorder="1" applyAlignment="1" applyProtection="1">
      <alignment horizontal="center"/>
      <protection locked="0"/>
    </xf>
    <xf numFmtId="0" fontId="3" fillId="2" borderId="50" xfId="0" applyFont="1" applyFill="1" applyBorder="1" applyAlignment="1" applyProtection="1">
      <alignment horizontal="center"/>
      <protection locked="0"/>
    </xf>
    <xf numFmtId="0" fontId="0" fillId="8" borderId="24" xfId="0" applyFill="1" applyBorder="1" applyAlignment="1">
      <alignment horizontal="center"/>
    </xf>
    <xf numFmtId="0" fontId="6" fillId="8" borderId="21" xfId="0" applyFont="1" applyFill="1" applyBorder="1" applyAlignment="1">
      <alignment horizontal="center" vertical="center"/>
    </xf>
    <xf numFmtId="0" fontId="6" fillId="8" borderId="0" xfId="0" applyFont="1" applyFill="1" applyAlignment="1">
      <alignment horizontal="center" vertical="center"/>
    </xf>
    <xf numFmtId="0" fontId="6" fillId="8" borderId="30" xfId="0" applyFont="1" applyFill="1" applyBorder="1" applyAlignment="1">
      <alignment horizontal="center" vertical="center"/>
    </xf>
    <xf numFmtId="0" fontId="6" fillId="8" borderId="31" xfId="0" applyFont="1" applyFill="1" applyBorder="1" applyAlignment="1">
      <alignment horizontal="center" vertical="center"/>
    </xf>
    <xf numFmtId="0" fontId="4" fillId="9" borderId="0" xfId="0" applyFont="1" applyFill="1" applyAlignment="1">
      <alignment horizontal="center"/>
    </xf>
    <xf numFmtId="0" fontId="4" fillId="9" borderId="31" xfId="0" applyFont="1" applyFill="1" applyBorder="1" applyAlignment="1">
      <alignment horizontal="center"/>
    </xf>
    <xf numFmtId="0" fontId="14" fillId="7" borderId="22" xfId="0" applyFont="1" applyFill="1" applyBorder="1" applyAlignment="1">
      <alignment horizontal="center" vertical="center"/>
    </xf>
    <xf numFmtId="0" fontId="14" fillId="7" borderId="23" xfId="0" applyFont="1" applyFill="1" applyBorder="1" applyAlignment="1">
      <alignment horizontal="center" vertical="center"/>
    </xf>
    <xf numFmtId="0" fontId="14" fillId="7" borderId="24" xfId="0" applyFont="1" applyFill="1" applyBorder="1" applyAlignment="1">
      <alignment horizontal="center" vertical="center"/>
    </xf>
    <xf numFmtId="0" fontId="0" fillId="9" borderId="34" xfId="0" applyFill="1" applyBorder="1" applyAlignment="1" applyProtection="1">
      <alignment horizontal="center" vertical="center"/>
      <protection locked="0"/>
    </xf>
    <xf numFmtId="0" fontId="0" fillId="9" borderId="35" xfId="0" applyFill="1" applyBorder="1" applyAlignment="1" applyProtection="1">
      <alignment horizontal="center" vertical="center"/>
      <protection locked="0"/>
    </xf>
    <xf numFmtId="0" fontId="0" fillId="9" borderId="36" xfId="0" applyFill="1" applyBorder="1" applyAlignment="1" applyProtection="1">
      <alignment horizontal="center" vertical="center"/>
      <protection locked="0"/>
    </xf>
    <xf numFmtId="0" fontId="12" fillId="9" borderId="34" xfId="0" applyFont="1" applyFill="1" applyBorder="1" applyAlignment="1" applyProtection="1">
      <alignment horizontal="center"/>
      <protection locked="0"/>
    </xf>
    <xf numFmtId="0" fontId="12" fillId="9" borderId="35" xfId="0" applyFont="1" applyFill="1" applyBorder="1" applyAlignment="1" applyProtection="1">
      <alignment horizontal="center"/>
      <protection locked="0"/>
    </xf>
    <xf numFmtId="0" fontId="12" fillId="9" borderId="36" xfId="0" applyFont="1" applyFill="1" applyBorder="1" applyAlignment="1" applyProtection="1">
      <alignment horizontal="center"/>
      <protection locked="0"/>
    </xf>
    <xf numFmtId="164" fontId="0" fillId="10" borderId="34" xfId="0" applyNumberFormat="1" applyFill="1" applyBorder="1" applyAlignment="1" applyProtection="1">
      <alignment horizontal="center" vertical="center"/>
      <protection locked="0"/>
    </xf>
    <xf numFmtId="164" fontId="0" fillId="10" borderId="35" xfId="0" applyNumberFormat="1" applyFill="1" applyBorder="1" applyAlignment="1" applyProtection="1">
      <alignment horizontal="center" vertical="center"/>
      <protection locked="0"/>
    </xf>
    <xf numFmtId="164" fontId="0" fillId="10" borderId="36" xfId="0" applyNumberFormat="1" applyFill="1" applyBorder="1" applyAlignment="1" applyProtection="1">
      <alignment horizontal="center" vertical="center"/>
      <protection locked="0"/>
    </xf>
    <xf numFmtId="0" fontId="2" fillId="8" borderId="0" xfId="1" applyFill="1" applyBorder="1" applyAlignment="1" applyProtection="1">
      <alignment horizontal="center" vertical="center"/>
    </xf>
    <xf numFmtId="0" fontId="5" fillId="8" borderId="0" xfId="0" applyFont="1" applyFill="1" applyAlignment="1">
      <alignment horizontal="center" vertical="center"/>
    </xf>
    <xf numFmtId="0" fontId="0" fillId="9" borderId="27" xfId="0" applyFill="1" applyBorder="1" applyAlignment="1">
      <alignment horizontal="left"/>
    </xf>
    <xf numFmtId="0" fontId="0" fillId="9" borderId="28" xfId="0" applyFill="1" applyBorder="1" applyAlignment="1">
      <alignment horizontal="left"/>
    </xf>
    <xf numFmtId="0" fontId="0" fillId="9" borderId="29" xfId="0" applyFill="1" applyBorder="1" applyAlignment="1">
      <alignment horizontal="left"/>
    </xf>
    <xf numFmtId="0" fontId="0" fillId="2" borderId="40" xfId="0" applyFill="1" applyBorder="1" applyAlignment="1">
      <alignment horizontal="left"/>
    </xf>
    <xf numFmtId="0" fontId="0" fillId="2" borderId="41" xfId="0" applyFill="1" applyBorder="1" applyAlignment="1">
      <alignment horizontal="left"/>
    </xf>
    <xf numFmtId="0" fontId="0" fillId="2" borderId="42" xfId="0" applyFill="1" applyBorder="1" applyAlignment="1">
      <alignment horizontal="left"/>
    </xf>
    <xf numFmtId="0" fontId="0" fillId="2" borderId="25" xfId="0" applyFill="1" applyBorder="1" applyAlignment="1">
      <alignment horizontal="left"/>
    </xf>
    <xf numFmtId="0" fontId="0" fillId="2" borderId="0" xfId="0" applyFill="1" applyAlignment="1">
      <alignment horizontal="left"/>
    </xf>
    <xf numFmtId="0" fontId="0" fillId="2" borderId="46" xfId="0" applyFill="1" applyBorder="1" applyAlignment="1">
      <alignment horizontal="left"/>
    </xf>
    <xf numFmtId="0" fontId="0" fillId="2" borderId="43" xfId="0" applyFill="1" applyBorder="1" applyAlignment="1">
      <alignment horizontal="left"/>
    </xf>
    <xf numFmtId="0" fontId="0" fillId="2" borderId="44" xfId="0" applyFill="1" applyBorder="1" applyAlignment="1">
      <alignment horizontal="left"/>
    </xf>
    <xf numFmtId="0" fontId="0" fillId="2" borderId="45" xfId="0" applyFill="1" applyBorder="1" applyAlignment="1">
      <alignment horizontal="left"/>
    </xf>
    <xf numFmtId="0" fontId="5" fillId="8" borderId="0" xfId="0" applyFont="1" applyFill="1" applyAlignment="1">
      <alignment horizontal="left" vertical="center" wrapText="1"/>
    </xf>
    <xf numFmtId="0" fontId="5" fillId="8" borderId="0" xfId="0" applyFont="1" applyFill="1" applyAlignment="1">
      <alignment vertical="top" wrapText="1"/>
    </xf>
    <xf numFmtId="0" fontId="1" fillId="8" borderId="21" xfId="0" applyFont="1" applyFill="1" applyBorder="1" applyAlignment="1">
      <alignment horizontal="left"/>
    </xf>
    <xf numFmtId="0" fontId="1" fillId="8" borderId="46" xfId="0" applyFont="1" applyFill="1" applyBorder="1" applyAlignment="1">
      <alignment horizontal="left"/>
    </xf>
    <xf numFmtId="0" fontId="8" fillId="8" borderId="21" xfId="0" applyFont="1" applyFill="1" applyBorder="1" applyAlignment="1">
      <alignment horizontal="left"/>
    </xf>
    <xf numFmtId="0" fontId="8" fillId="8" borderId="0" xfId="0" applyFont="1" applyFill="1" applyAlignment="1">
      <alignment horizontal="left"/>
    </xf>
    <xf numFmtId="0" fontId="5" fillId="8" borderId="0" xfId="0" applyFont="1" applyFill="1" applyAlignment="1">
      <alignment horizontal="left"/>
    </xf>
    <xf numFmtId="0" fontId="5" fillId="8" borderId="0" xfId="0" applyFont="1" applyFill="1" applyAlignment="1">
      <alignment horizontal="left" vertical="top" wrapText="1"/>
    </xf>
    <xf numFmtId="0" fontId="1" fillId="8" borderId="21" xfId="0" applyFont="1" applyFill="1" applyBorder="1" applyAlignment="1">
      <alignment horizontal="left" wrapText="1"/>
    </xf>
    <xf numFmtId="0" fontId="1" fillId="8" borderId="46" xfId="0" applyFont="1" applyFill="1" applyBorder="1" applyAlignment="1">
      <alignment horizontal="left" wrapText="1"/>
    </xf>
    <xf numFmtId="0" fontId="0" fillId="2" borderId="27" xfId="0" applyFill="1" applyBorder="1" applyAlignment="1">
      <alignment horizontal="left"/>
    </xf>
    <xf numFmtId="0" fontId="0" fillId="2" borderId="28" xfId="0" applyFill="1" applyBorder="1" applyAlignment="1">
      <alignment horizontal="left"/>
    </xf>
    <xf numFmtId="0" fontId="0" fillId="2" borderId="29" xfId="0" applyFill="1" applyBorder="1" applyAlignment="1">
      <alignment horizontal="left"/>
    </xf>
    <xf numFmtId="0" fontId="9" fillId="8" borderId="0" xfId="0" applyFont="1" applyFill="1" applyAlignment="1">
      <alignment horizontal="center"/>
    </xf>
    <xf numFmtId="0" fontId="10" fillId="8" borderId="0" xfId="0" applyFont="1" applyFill="1" applyAlignment="1">
      <alignment horizontal="center"/>
    </xf>
    <xf numFmtId="0" fontId="0" fillId="8" borderId="44" xfId="0" applyFill="1" applyBorder="1" applyAlignment="1">
      <alignment horizontal="left"/>
    </xf>
    <xf numFmtId="0" fontId="0" fillId="0" borderId="25" xfId="0" applyBorder="1" applyAlignment="1">
      <alignment horizontal="center"/>
    </xf>
    <xf numFmtId="0" fontId="0" fillId="0" borderId="0" xfId="0" applyAlignment="1">
      <alignment horizontal="center"/>
    </xf>
    <xf numFmtId="0" fontId="0" fillId="0" borderId="46" xfId="0"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21" xfId="0" applyFont="1" applyBorder="1" applyAlignment="1">
      <alignment horizontal="center"/>
    </xf>
    <xf numFmtId="0" fontId="1" fillId="0" borderId="0" xfId="0" applyFont="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6" xfId="0" applyFont="1" applyBorder="1" applyAlignment="1">
      <alignment horizontal="center"/>
    </xf>
    <xf numFmtId="0" fontId="1" fillId="0" borderId="38" xfId="0" applyFont="1" applyBorder="1" applyAlignment="1">
      <alignment horizontal="center"/>
    </xf>
    <xf numFmtId="0" fontId="1" fillId="0" borderId="39" xfId="0" applyFont="1" applyBorder="1" applyAlignment="1">
      <alignment horizontal="center"/>
    </xf>
    <xf numFmtId="0" fontId="1" fillId="0" borderId="34" xfId="0" applyFont="1" applyBorder="1" applyAlignment="1">
      <alignment horizontal="center"/>
    </xf>
    <xf numFmtId="0" fontId="1" fillId="0" borderId="35" xfId="0" applyFon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cellXfs>
  <cellStyles count="2">
    <cellStyle name="Hyperlink" xfId="1" builtinId="8"/>
    <cellStyle name="Standaard" xfId="0" builtinId="0"/>
  </cellStyles>
  <dxfs count="12">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s>
  <tableStyles count="0" defaultTableStyle="TableStyleMedium2" defaultPivotStyle="PivotStyleLight16"/>
  <colors>
    <mruColors>
      <color rgb="FFCFBC93"/>
      <color rgb="FFDBD8C3"/>
      <color rgb="FF74123A"/>
      <color rgb="FFD8D68A"/>
      <color rgb="FFE2E2AC"/>
      <color rgb="FF663300"/>
      <color rgb="FFF3C5DE"/>
      <color rgb="FFEDA9CE"/>
      <color rgb="FFE16DAD"/>
      <color rgb="FFC589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33</xdr:col>
      <xdr:colOff>0</xdr:colOff>
      <xdr:row>69</xdr:row>
      <xdr:rowOff>0</xdr:rowOff>
    </xdr:from>
    <xdr:to>
      <xdr:col>52</xdr:col>
      <xdr:colOff>72390</xdr:colOff>
      <xdr:row>136</xdr:row>
      <xdr:rowOff>72390</xdr:rowOff>
    </xdr:to>
    <xdr:pic>
      <xdr:nvPicPr>
        <xdr:cNvPr id="6" name="Afbeelding 5">
          <a:extLst>
            <a:ext uri="{FF2B5EF4-FFF2-40B4-BE49-F238E27FC236}">
              <a16:creationId xmlns:a16="http://schemas.microsoft.com/office/drawing/2014/main" id="{8D3B91CE-E858-74FE-DADB-574F2DE749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78000" y="12611100"/>
          <a:ext cx="11944350" cy="11944350"/>
        </a:xfrm>
        <a:prstGeom prst="rect">
          <a:avLst/>
        </a:prstGeom>
      </xdr:spPr>
    </xdr:pic>
    <xdr:clientData/>
  </xdr:twoCellAnchor>
  <xdr:twoCellAnchor editAs="oneCell">
    <xdr:from>
      <xdr:col>1</xdr:col>
      <xdr:colOff>365760</xdr:colOff>
      <xdr:row>0</xdr:row>
      <xdr:rowOff>175259</xdr:rowOff>
    </xdr:from>
    <xdr:to>
      <xdr:col>7</xdr:col>
      <xdr:colOff>144780</xdr:colOff>
      <xdr:row>9</xdr:row>
      <xdr:rowOff>12786</xdr:rowOff>
    </xdr:to>
    <xdr:pic>
      <xdr:nvPicPr>
        <xdr:cNvPr id="13" name="Afbeelding 12">
          <a:extLst>
            <a:ext uri="{FF2B5EF4-FFF2-40B4-BE49-F238E27FC236}">
              <a16:creationId xmlns:a16="http://schemas.microsoft.com/office/drawing/2014/main" id="{EFD3F944-79CF-9561-D426-12019E9EE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 y="175259"/>
          <a:ext cx="3055620" cy="1308187"/>
        </a:xfrm>
        <a:prstGeom prst="rect">
          <a:avLst/>
        </a:prstGeom>
      </xdr:spPr>
    </xdr:pic>
    <xdr:clientData/>
  </xdr:twoCellAnchor>
  <xdr:twoCellAnchor editAs="oneCell">
    <xdr:from>
      <xdr:col>22</xdr:col>
      <xdr:colOff>83820</xdr:colOff>
      <xdr:row>0</xdr:row>
      <xdr:rowOff>182879</xdr:rowOff>
    </xdr:from>
    <xdr:to>
      <xdr:col>29</xdr:col>
      <xdr:colOff>38100</xdr:colOff>
      <xdr:row>9</xdr:row>
      <xdr:rowOff>20406</xdr:rowOff>
    </xdr:to>
    <xdr:pic>
      <xdr:nvPicPr>
        <xdr:cNvPr id="14" name="Afbeelding 13">
          <a:extLst>
            <a:ext uri="{FF2B5EF4-FFF2-40B4-BE49-F238E27FC236}">
              <a16:creationId xmlns:a16="http://schemas.microsoft.com/office/drawing/2014/main" id="{767D37A2-1793-4A15-ACE8-119429A50D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4520" y="182879"/>
          <a:ext cx="3055620" cy="13081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266700</xdr:colOff>
      <xdr:row>47</xdr:row>
      <xdr:rowOff>23360</xdr:rowOff>
    </xdr:from>
    <xdr:to>
      <xdr:col>16</xdr:col>
      <xdr:colOff>175260</xdr:colOff>
      <xdr:row>50</xdr:row>
      <xdr:rowOff>119467</xdr:rowOff>
    </xdr:to>
    <xdr:pic>
      <xdr:nvPicPr>
        <xdr:cNvPr id="2" name="Afbeelding 1">
          <a:extLst>
            <a:ext uri="{FF2B5EF4-FFF2-40B4-BE49-F238E27FC236}">
              <a16:creationId xmlns:a16="http://schemas.microsoft.com/office/drawing/2014/main" id="{8508B940-DA54-4118-B7F4-F0ED2808E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49540" y="8870180"/>
          <a:ext cx="1737360" cy="743807"/>
        </a:xfrm>
        <a:prstGeom prst="rect">
          <a:avLst/>
        </a:prstGeom>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C527"/>
  <sheetViews>
    <sheetView tabSelected="1" zoomScaleNormal="100" workbookViewId="0">
      <selection activeCell="AG11" sqref="AG11"/>
    </sheetView>
  </sheetViews>
  <sheetFormatPr defaultColWidth="9.109375" defaultRowHeight="14.4" x14ac:dyDescent="0.3"/>
  <cols>
    <col min="1" max="1" width="2.44140625" style="35" customWidth="1"/>
    <col min="2" max="2" width="9.109375" style="34"/>
    <col min="3" max="3" width="6.5546875" style="34" customWidth="1"/>
    <col min="4" max="4" width="3.5546875" style="34" customWidth="1"/>
    <col min="5" max="5" width="12.88671875" style="34" customWidth="1"/>
    <col min="6" max="6" width="2.77734375" style="34" customWidth="1"/>
    <col min="7" max="7" width="12.88671875" style="34" customWidth="1"/>
    <col min="8" max="8" width="5.109375" style="34" customWidth="1"/>
    <col min="9" max="9" width="1.77734375" style="34" bestFit="1" customWidth="1"/>
    <col min="10" max="10" width="5.33203125" style="34" customWidth="1"/>
    <col min="11" max="11" width="2.44140625" style="34" customWidth="1"/>
    <col min="12" max="12" width="9.33203125" style="34" bestFit="1" customWidth="1"/>
    <col min="13" max="13" width="6.6640625" style="34" customWidth="1"/>
    <col min="14" max="14" width="3.5546875" style="34" customWidth="1"/>
    <col min="15" max="15" width="12.88671875" style="34" customWidth="1"/>
    <col min="16" max="16" width="2.77734375" style="34" customWidth="1"/>
    <col min="17" max="17" width="12.88671875" style="34" customWidth="1"/>
    <col min="18" max="18" width="5.21875" style="34" customWidth="1"/>
    <col min="19" max="19" width="1.77734375" style="34" bestFit="1" customWidth="1"/>
    <col min="20" max="20" width="5.109375" style="34" customWidth="1"/>
    <col min="21" max="21" width="5" style="35" customWidth="1"/>
    <col min="22" max="22" width="7.109375" style="35" bestFit="1" customWidth="1"/>
    <col min="23" max="23" width="6.109375" style="35" bestFit="1" customWidth="1"/>
    <col min="24" max="24" width="3.5546875" style="35" customWidth="1"/>
    <col min="25" max="25" width="12.88671875" style="35" customWidth="1"/>
    <col min="26" max="26" width="2.77734375" style="35" customWidth="1"/>
    <col min="27" max="27" width="12.88671875" style="35" customWidth="1"/>
    <col min="28" max="28" width="5" style="35" customWidth="1"/>
    <col min="29" max="29" width="2" style="35" customWidth="1"/>
    <col min="30" max="30" width="5.6640625" style="35" customWidth="1"/>
    <col min="31" max="31" width="4.77734375" style="35" customWidth="1"/>
    <col min="32" max="16384" width="9.109375" style="35"/>
  </cols>
  <sheetData>
    <row r="1" spans="1:133" ht="26.25" customHeight="1" x14ac:dyDescent="0.3">
      <c r="A1" s="224" t="s">
        <v>696</v>
      </c>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6"/>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row>
    <row r="2" spans="1:133" ht="12" customHeight="1" thickBot="1" x14ac:dyDescent="0.35">
      <c r="A2" s="62"/>
      <c r="B2" s="63"/>
      <c r="C2" s="63"/>
      <c r="D2" s="63"/>
      <c r="E2" s="63"/>
      <c r="F2" s="63"/>
      <c r="G2" s="63"/>
      <c r="H2" s="63"/>
      <c r="I2" s="63"/>
      <c r="J2" s="63"/>
      <c r="K2" s="63"/>
      <c r="L2" s="63"/>
      <c r="M2" s="63"/>
      <c r="N2" s="63"/>
      <c r="O2" s="63"/>
      <c r="P2" s="63"/>
      <c r="Q2" s="63"/>
      <c r="R2" s="63"/>
      <c r="S2" s="63"/>
      <c r="T2" s="63"/>
      <c r="U2" s="66"/>
      <c r="V2" s="66"/>
      <c r="W2" s="66"/>
      <c r="X2" s="66"/>
      <c r="Y2" s="66"/>
      <c r="Z2" s="66"/>
      <c r="AA2" s="66"/>
      <c r="AB2" s="66"/>
      <c r="AC2" s="66"/>
      <c r="AD2" s="66"/>
      <c r="AE2" s="64"/>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row>
    <row r="3" spans="1:133" ht="16.8" customHeight="1" thickBot="1" x14ac:dyDescent="0.35">
      <c r="A3" s="62"/>
      <c r="B3" s="63"/>
      <c r="C3" s="63"/>
      <c r="D3" s="63"/>
      <c r="E3" s="63"/>
      <c r="F3" s="63"/>
      <c r="G3" s="120"/>
      <c r="H3" s="63"/>
      <c r="I3" s="63"/>
      <c r="J3" s="63"/>
      <c r="K3" s="63"/>
      <c r="L3" s="120" t="s">
        <v>698</v>
      </c>
      <c r="M3" s="227"/>
      <c r="N3" s="228"/>
      <c r="O3" s="228"/>
      <c r="P3" s="228"/>
      <c r="Q3" s="228"/>
      <c r="R3" s="228"/>
      <c r="S3" s="228"/>
      <c r="T3" s="229"/>
      <c r="U3" s="66"/>
      <c r="V3" s="66"/>
      <c r="W3" s="66"/>
      <c r="X3" s="66"/>
      <c r="Y3" s="66"/>
      <c r="Z3" s="66"/>
      <c r="AA3" s="66"/>
      <c r="AB3" s="66"/>
      <c r="AC3" s="66"/>
      <c r="AD3" s="66"/>
      <c r="AE3" s="64"/>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row>
    <row r="4" spans="1:133" ht="3.6" customHeight="1" thickBot="1" x14ac:dyDescent="0.35">
      <c r="A4" s="62"/>
      <c r="B4" s="63"/>
      <c r="C4" s="63"/>
      <c r="D4" s="63"/>
      <c r="E4" s="63"/>
      <c r="F4" s="63"/>
      <c r="G4" s="121"/>
      <c r="H4" s="63"/>
      <c r="I4" s="63"/>
      <c r="J4" s="63"/>
      <c r="K4" s="63"/>
      <c r="L4" s="63"/>
      <c r="M4" s="122"/>
      <c r="N4" s="63"/>
      <c r="O4" s="63"/>
      <c r="P4" s="63"/>
      <c r="Q4" s="63"/>
      <c r="R4" s="63"/>
      <c r="S4" s="63"/>
      <c r="T4" s="63"/>
      <c r="U4" s="66"/>
      <c r="V4" s="66"/>
      <c r="W4" s="66"/>
      <c r="X4" s="66"/>
      <c r="Y4" s="66"/>
      <c r="Z4" s="66"/>
      <c r="AA4" s="66"/>
      <c r="AB4" s="66"/>
      <c r="AC4" s="66"/>
      <c r="AD4" s="66"/>
      <c r="AE4" s="64"/>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row>
    <row r="5" spans="1:133" ht="16.8" customHeight="1" thickBot="1" x14ac:dyDescent="0.35">
      <c r="A5" s="62"/>
      <c r="B5" s="63"/>
      <c r="C5" s="63"/>
      <c r="D5" s="63"/>
      <c r="E5" s="63"/>
      <c r="F5" s="63"/>
      <c r="G5" s="120"/>
      <c r="H5" s="63"/>
      <c r="I5" s="63"/>
      <c r="J5" s="63"/>
      <c r="K5" s="63"/>
      <c r="L5" s="120" t="s">
        <v>697</v>
      </c>
      <c r="M5" s="230"/>
      <c r="N5" s="231"/>
      <c r="O5" s="231"/>
      <c r="P5" s="231"/>
      <c r="Q5" s="231"/>
      <c r="R5" s="231"/>
      <c r="S5" s="231"/>
      <c r="T5" s="232"/>
      <c r="U5" s="66"/>
      <c r="V5" s="66"/>
      <c r="W5" s="66"/>
      <c r="X5" s="66"/>
      <c r="Y5" s="66"/>
      <c r="Z5" s="66"/>
      <c r="AA5" s="66"/>
      <c r="AB5" s="66"/>
      <c r="AC5" s="66"/>
      <c r="AD5" s="66"/>
      <c r="AE5" s="64"/>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row>
    <row r="6" spans="1:133" ht="3.6" customHeight="1" thickBot="1" x14ac:dyDescent="0.35">
      <c r="A6" s="62"/>
      <c r="B6" s="63"/>
      <c r="C6" s="63"/>
      <c r="D6" s="63"/>
      <c r="E6" s="63"/>
      <c r="F6" s="63"/>
      <c r="G6" s="121"/>
      <c r="H6" s="63"/>
      <c r="I6" s="63"/>
      <c r="J6" s="63"/>
      <c r="K6" s="63"/>
      <c r="L6" s="63"/>
      <c r="M6" s="122"/>
      <c r="N6" s="63"/>
      <c r="O6" s="63"/>
      <c r="P6" s="63"/>
      <c r="Q6" s="63"/>
      <c r="R6" s="63"/>
      <c r="S6" s="63"/>
      <c r="T6" s="63"/>
      <c r="U6" s="66"/>
      <c r="V6" s="66"/>
      <c r="W6" s="66"/>
      <c r="X6" s="66"/>
      <c r="Y6" s="66"/>
      <c r="Z6" s="66"/>
      <c r="AA6" s="66"/>
      <c r="AB6" s="66"/>
      <c r="AC6" s="66"/>
      <c r="AD6" s="66"/>
      <c r="AE6" s="64"/>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row>
    <row r="7" spans="1:133" ht="16.8" customHeight="1" thickBot="1" x14ac:dyDescent="0.35">
      <c r="A7" s="62"/>
      <c r="B7" s="63"/>
      <c r="C7" s="63"/>
      <c r="D7" s="63"/>
      <c r="E7" s="63"/>
      <c r="F7" s="63"/>
      <c r="G7" s="120"/>
      <c r="H7" s="63"/>
      <c r="I7" s="63"/>
      <c r="J7" s="63"/>
      <c r="K7" s="63"/>
      <c r="L7" s="120" t="s">
        <v>723</v>
      </c>
      <c r="M7" s="230"/>
      <c r="N7" s="231"/>
      <c r="O7" s="231"/>
      <c r="P7" s="231"/>
      <c r="Q7" s="231"/>
      <c r="R7" s="231"/>
      <c r="S7" s="231"/>
      <c r="T7" s="232"/>
      <c r="U7" s="66"/>
      <c r="V7" s="66"/>
      <c r="W7" s="66"/>
      <c r="X7" s="66"/>
      <c r="Y7" s="66"/>
      <c r="Z7" s="66"/>
      <c r="AA7" s="66"/>
      <c r="AB7" s="66"/>
      <c r="AC7" s="66"/>
      <c r="AD7" s="66"/>
      <c r="AE7" s="64"/>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row>
    <row r="8" spans="1:133" ht="3.6" customHeight="1" thickBot="1" x14ac:dyDescent="0.35">
      <c r="A8" s="62"/>
      <c r="B8" s="63"/>
      <c r="C8" s="63"/>
      <c r="D8" s="63"/>
      <c r="E8" s="63"/>
      <c r="F8" s="63"/>
      <c r="G8" s="121"/>
      <c r="H8" s="63"/>
      <c r="I8" s="63"/>
      <c r="J8" s="63"/>
      <c r="K8" s="63"/>
      <c r="L8" s="63"/>
      <c r="M8" s="122"/>
      <c r="N8" s="63"/>
      <c r="O8" s="63"/>
      <c r="P8" s="63"/>
      <c r="Q8" s="63"/>
      <c r="R8" s="63"/>
      <c r="S8" s="63"/>
      <c r="T8" s="63"/>
      <c r="U8" s="66"/>
      <c r="V8" s="66"/>
      <c r="W8" s="66"/>
      <c r="X8" s="66"/>
      <c r="Y8" s="66"/>
      <c r="Z8" s="66"/>
      <c r="AA8" s="66"/>
      <c r="AB8" s="66"/>
      <c r="AC8" s="66"/>
      <c r="AD8" s="66"/>
      <c r="AE8" s="64"/>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row>
    <row r="9" spans="1:133" ht="16.8" customHeight="1" thickBot="1" x14ac:dyDescent="0.35">
      <c r="A9" s="62"/>
      <c r="B9" s="63"/>
      <c r="C9" s="63"/>
      <c r="D9" s="63"/>
      <c r="E9" s="63"/>
      <c r="F9" s="63"/>
      <c r="G9" s="120"/>
      <c r="H9" s="63"/>
      <c r="I9" s="63"/>
      <c r="J9" s="63"/>
      <c r="K9" s="63"/>
      <c r="L9" s="120" t="s">
        <v>699</v>
      </c>
      <c r="M9" s="233"/>
      <c r="N9" s="234"/>
      <c r="O9" s="234"/>
      <c r="P9" s="234"/>
      <c r="Q9" s="234"/>
      <c r="R9" s="234"/>
      <c r="S9" s="234"/>
      <c r="T9" s="235"/>
      <c r="U9" s="66"/>
      <c r="V9" s="66"/>
      <c r="W9" s="66"/>
      <c r="X9" s="66"/>
      <c r="Y9" s="66"/>
      <c r="Z9" s="66"/>
      <c r="AA9" s="66"/>
      <c r="AB9" s="66"/>
      <c r="AC9" s="66"/>
      <c r="AD9" s="66"/>
      <c r="AE9" s="64"/>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row>
    <row r="10" spans="1:133" ht="17.25" customHeight="1" thickBot="1" x14ac:dyDescent="0.35">
      <c r="A10" s="62"/>
      <c r="B10" s="63"/>
      <c r="C10" s="63"/>
      <c r="D10" s="63"/>
      <c r="E10" s="63"/>
      <c r="F10" s="63"/>
      <c r="G10" s="63"/>
      <c r="H10" s="63"/>
      <c r="I10" s="63"/>
      <c r="J10" s="63"/>
      <c r="K10" s="63"/>
      <c r="L10" s="63"/>
      <c r="M10" s="63"/>
      <c r="N10" s="63"/>
      <c r="O10" s="63"/>
      <c r="P10" s="63"/>
      <c r="Q10" s="63"/>
      <c r="R10" s="63"/>
      <c r="S10" s="63"/>
      <c r="T10" s="63"/>
      <c r="U10" s="66"/>
      <c r="V10" s="66"/>
      <c r="W10" s="66"/>
      <c r="X10" s="66"/>
      <c r="Y10" s="66"/>
      <c r="Z10" s="66"/>
      <c r="AA10" s="66"/>
      <c r="AB10" s="66"/>
      <c r="AC10" s="66"/>
      <c r="AD10" s="66"/>
      <c r="AE10" s="64"/>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row>
    <row r="11" spans="1:133" x14ac:dyDescent="0.3">
      <c r="A11" s="62"/>
      <c r="B11" s="68" t="s">
        <v>0</v>
      </c>
      <c r="C11" s="69" t="s">
        <v>1</v>
      </c>
      <c r="D11" s="177" t="s">
        <v>2</v>
      </c>
      <c r="E11" s="177"/>
      <c r="F11" s="177"/>
      <c r="G11" s="177"/>
      <c r="H11" s="177" t="s">
        <v>3</v>
      </c>
      <c r="I11" s="177"/>
      <c r="J11" s="217"/>
      <c r="K11" s="63"/>
      <c r="L11" s="68" t="s">
        <v>0</v>
      </c>
      <c r="M11" s="69" t="s">
        <v>1</v>
      </c>
      <c r="N11" s="177" t="s">
        <v>2</v>
      </c>
      <c r="O11" s="177"/>
      <c r="P11" s="177"/>
      <c r="Q11" s="177"/>
      <c r="R11" s="177" t="s">
        <v>3</v>
      </c>
      <c r="S11" s="177"/>
      <c r="T11" s="217"/>
      <c r="U11" s="64"/>
      <c r="V11" s="68" t="s">
        <v>0</v>
      </c>
      <c r="W11" s="69" t="s">
        <v>1</v>
      </c>
      <c r="X11" s="177" t="s">
        <v>2</v>
      </c>
      <c r="Y11" s="177"/>
      <c r="Z11" s="177"/>
      <c r="AA11" s="177"/>
      <c r="AB11" s="177" t="s">
        <v>3</v>
      </c>
      <c r="AC11" s="177"/>
      <c r="AD11" s="217"/>
      <c r="AE11" s="64"/>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row>
    <row r="12" spans="1:133" x14ac:dyDescent="0.3">
      <c r="A12" s="62"/>
      <c r="B12" s="102">
        <v>46184</v>
      </c>
      <c r="C12" s="123">
        <v>0.875</v>
      </c>
      <c r="D12" s="124"/>
      <c r="E12" s="125" t="str">
        <f>'Poule A'!D12</f>
        <v>Mexico</v>
      </c>
      <c r="F12" s="126" t="s">
        <v>4</v>
      </c>
      <c r="G12" s="127" t="str">
        <f>'Poule A'!D13</f>
        <v>Zuid-Afrika</v>
      </c>
      <c r="H12" s="36"/>
      <c r="I12" s="126" t="s">
        <v>4</v>
      </c>
      <c r="J12" s="37"/>
      <c r="K12" s="63"/>
      <c r="L12" s="102">
        <v>46185</v>
      </c>
      <c r="M12" s="123">
        <v>0.875</v>
      </c>
      <c r="N12" s="124"/>
      <c r="O12" s="125" t="str">
        <f>'Poule B'!F2</f>
        <v>Canada</v>
      </c>
      <c r="P12" s="126" t="s">
        <v>4</v>
      </c>
      <c r="Q12" s="127" t="str">
        <f>'Poule B'!D13</f>
        <v>Bosnië</v>
      </c>
      <c r="R12" s="36"/>
      <c r="S12" s="126" t="s">
        <v>4</v>
      </c>
      <c r="T12" s="37"/>
      <c r="U12" s="64"/>
      <c r="V12" s="102">
        <v>46187</v>
      </c>
      <c r="W12" s="123">
        <v>0</v>
      </c>
      <c r="X12" s="124"/>
      <c r="Y12" s="125" t="str">
        <f>'Poule C'!D12</f>
        <v>Brazilië</v>
      </c>
      <c r="Z12" s="126" t="s">
        <v>4</v>
      </c>
      <c r="AA12" s="127" t="str">
        <f>'Poule C'!D13</f>
        <v>Marokko</v>
      </c>
      <c r="AB12" s="36"/>
      <c r="AC12" s="126" t="s">
        <v>4</v>
      </c>
      <c r="AD12" s="37"/>
      <c r="AE12" s="64"/>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row>
    <row r="13" spans="1:133" x14ac:dyDescent="0.3">
      <c r="A13" s="62"/>
      <c r="B13" s="102">
        <v>46185</v>
      </c>
      <c r="C13" s="123">
        <v>0.16666666666666666</v>
      </c>
      <c r="D13" s="124"/>
      <c r="E13" s="125" t="str">
        <f>'Poule A'!D14</f>
        <v>Zuid-Korea</v>
      </c>
      <c r="F13" s="126" t="s">
        <v>4</v>
      </c>
      <c r="G13" s="127" t="str">
        <f>'Poule A'!D15</f>
        <v>Tsjechië</v>
      </c>
      <c r="H13" s="36"/>
      <c r="I13" s="126" t="s">
        <v>4</v>
      </c>
      <c r="J13" s="37"/>
      <c r="K13" s="63"/>
      <c r="L13" s="102">
        <v>46186</v>
      </c>
      <c r="M13" s="123">
        <v>0.875</v>
      </c>
      <c r="N13" s="124"/>
      <c r="O13" s="125" t="str">
        <f>'Poule B'!D14</f>
        <v>Qatar</v>
      </c>
      <c r="P13" s="126" t="s">
        <v>4</v>
      </c>
      <c r="Q13" s="127" t="str">
        <f>'Poule B'!D15</f>
        <v>Zwitserland</v>
      </c>
      <c r="R13" s="36"/>
      <c r="S13" s="126" t="s">
        <v>4</v>
      </c>
      <c r="T13" s="37"/>
      <c r="U13" s="64"/>
      <c r="V13" s="102">
        <v>46187</v>
      </c>
      <c r="W13" s="123">
        <v>0.125</v>
      </c>
      <c r="X13" s="124"/>
      <c r="Y13" s="125" t="str">
        <f>'Poule C'!D14</f>
        <v>Haïti</v>
      </c>
      <c r="Z13" s="126" t="s">
        <v>4</v>
      </c>
      <c r="AA13" s="127" t="str">
        <f>'Poule C'!D15</f>
        <v>Schotland</v>
      </c>
      <c r="AB13" s="36"/>
      <c r="AC13" s="126" t="s">
        <v>4</v>
      </c>
      <c r="AD13" s="37"/>
      <c r="AE13" s="64"/>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row>
    <row r="14" spans="1:133" x14ac:dyDescent="0.3">
      <c r="A14" s="62"/>
      <c r="B14" s="102">
        <v>46192</v>
      </c>
      <c r="C14" s="123">
        <v>0.75</v>
      </c>
      <c r="D14" s="124"/>
      <c r="E14" s="125" t="str">
        <f>E12</f>
        <v>Mexico</v>
      </c>
      <c r="F14" s="126" t="s">
        <v>4</v>
      </c>
      <c r="G14" s="127" t="str">
        <f>E13</f>
        <v>Zuid-Korea</v>
      </c>
      <c r="H14" s="36"/>
      <c r="I14" s="126" t="s">
        <v>4</v>
      </c>
      <c r="J14" s="37"/>
      <c r="K14" s="63"/>
      <c r="L14" s="102">
        <v>46192</v>
      </c>
      <c r="M14" s="123">
        <v>0</v>
      </c>
      <c r="N14" s="124"/>
      <c r="O14" s="125" t="str">
        <f>O12</f>
        <v>Canada</v>
      </c>
      <c r="P14" s="126" t="s">
        <v>4</v>
      </c>
      <c r="Q14" s="127" t="str">
        <f>O13</f>
        <v>Qatar</v>
      </c>
      <c r="R14" s="36"/>
      <c r="S14" s="126" t="s">
        <v>4</v>
      </c>
      <c r="T14" s="37"/>
      <c r="U14" s="64"/>
      <c r="V14" s="102">
        <v>46193</v>
      </c>
      <c r="W14" s="123">
        <v>0.10416666666666667</v>
      </c>
      <c r="X14" s="124"/>
      <c r="Y14" s="125" t="str">
        <f>Y12</f>
        <v>Brazilië</v>
      </c>
      <c r="Z14" s="126" t="s">
        <v>4</v>
      </c>
      <c r="AA14" s="127" t="str">
        <f>Y13</f>
        <v>Haïti</v>
      </c>
      <c r="AB14" s="36"/>
      <c r="AC14" s="126" t="s">
        <v>4</v>
      </c>
      <c r="AD14" s="37"/>
      <c r="AE14" s="64"/>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row>
    <row r="15" spans="1:133" x14ac:dyDescent="0.3">
      <c r="A15" s="62"/>
      <c r="B15" s="102">
        <v>46191</v>
      </c>
      <c r="C15" s="123">
        <v>0.125</v>
      </c>
      <c r="D15" s="124"/>
      <c r="E15" s="125" t="str">
        <f>G13</f>
        <v>Tsjechië</v>
      </c>
      <c r="F15" s="126" t="s">
        <v>4</v>
      </c>
      <c r="G15" s="127" t="str">
        <f>G12</f>
        <v>Zuid-Afrika</v>
      </c>
      <c r="H15" s="36"/>
      <c r="I15" s="126" t="s">
        <v>4</v>
      </c>
      <c r="J15" s="37"/>
      <c r="K15" s="63"/>
      <c r="L15" s="102">
        <v>46191</v>
      </c>
      <c r="M15" s="123">
        <v>0.875</v>
      </c>
      <c r="N15" s="124"/>
      <c r="O15" s="125" t="str">
        <f>Q13</f>
        <v>Zwitserland</v>
      </c>
      <c r="P15" s="126" t="s">
        <v>4</v>
      </c>
      <c r="Q15" s="127" t="str">
        <f>Q12</f>
        <v>Bosnië</v>
      </c>
      <c r="R15" s="36"/>
      <c r="S15" s="126" t="s">
        <v>4</v>
      </c>
      <c r="T15" s="37"/>
      <c r="U15" s="64"/>
      <c r="V15" s="102">
        <v>46193</v>
      </c>
      <c r="W15" s="123">
        <v>0</v>
      </c>
      <c r="X15" s="124"/>
      <c r="Y15" s="125" t="str">
        <f>AA13</f>
        <v>Schotland</v>
      </c>
      <c r="Z15" s="126" t="s">
        <v>4</v>
      </c>
      <c r="AA15" s="127" t="str">
        <f>AA12</f>
        <v>Marokko</v>
      </c>
      <c r="AB15" s="36"/>
      <c r="AC15" s="126" t="s">
        <v>4</v>
      </c>
      <c r="AD15" s="37"/>
      <c r="AE15" s="64"/>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row>
    <row r="16" spans="1:133" x14ac:dyDescent="0.3">
      <c r="A16" s="62"/>
      <c r="B16" s="102">
        <v>46198</v>
      </c>
      <c r="C16" s="123">
        <v>0.125</v>
      </c>
      <c r="D16" s="124"/>
      <c r="E16" s="125" t="str">
        <f>G13</f>
        <v>Tsjechië</v>
      </c>
      <c r="F16" s="126" t="s">
        <v>4</v>
      </c>
      <c r="G16" s="127" t="str">
        <f>E12</f>
        <v>Mexico</v>
      </c>
      <c r="H16" s="36"/>
      <c r="I16" s="126" t="s">
        <v>4</v>
      </c>
      <c r="J16" s="37"/>
      <c r="K16" s="63"/>
      <c r="L16" s="102">
        <v>46197</v>
      </c>
      <c r="M16" s="123">
        <v>0.875</v>
      </c>
      <c r="N16" s="124"/>
      <c r="O16" s="125" t="str">
        <f>Q13</f>
        <v>Zwitserland</v>
      </c>
      <c r="P16" s="126" t="s">
        <v>4</v>
      </c>
      <c r="Q16" s="127" t="str">
        <f>O12</f>
        <v>Canada</v>
      </c>
      <c r="R16" s="36"/>
      <c r="S16" s="126" t="s">
        <v>4</v>
      </c>
      <c r="T16" s="37"/>
      <c r="U16" s="64"/>
      <c r="V16" s="102">
        <v>46198</v>
      </c>
      <c r="W16" s="123">
        <v>0</v>
      </c>
      <c r="X16" s="124"/>
      <c r="Y16" s="125" t="str">
        <f>AA13</f>
        <v>Schotland</v>
      </c>
      <c r="Z16" s="126" t="s">
        <v>4</v>
      </c>
      <c r="AA16" s="127" t="str">
        <f>Y12</f>
        <v>Brazilië</v>
      </c>
      <c r="AB16" s="36"/>
      <c r="AC16" s="126" t="s">
        <v>4</v>
      </c>
      <c r="AD16" s="37"/>
      <c r="AE16" s="64"/>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row>
    <row r="17" spans="1:133" x14ac:dyDescent="0.3">
      <c r="A17" s="62"/>
      <c r="B17" s="102">
        <v>2506</v>
      </c>
      <c r="C17" s="123">
        <v>0.125</v>
      </c>
      <c r="D17" s="124"/>
      <c r="E17" s="125" t="str">
        <f>G12</f>
        <v>Zuid-Afrika</v>
      </c>
      <c r="F17" s="126" t="s">
        <v>4</v>
      </c>
      <c r="G17" s="127" t="str">
        <f>E13</f>
        <v>Zuid-Korea</v>
      </c>
      <c r="H17" s="36"/>
      <c r="I17" s="126" t="s">
        <v>4</v>
      </c>
      <c r="J17" s="37"/>
      <c r="K17" s="63"/>
      <c r="L17" s="102">
        <v>46197</v>
      </c>
      <c r="M17" s="123">
        <v>0.875</v>
      </c>
      <c r="N17" s="124"/>
      <c r="O17" s="125" t="str">
        <f>Q12</f>
        <v>Bosnië</v>
      </c>
      <c r="P17" s="126" t="s">
        <v>4</v>
      </c>
      <c r="Q17" s="127" t="str">
        <f>O13</f>
        <v>Qatar</v>
      </c>
      <c r="R17" s="36"/>
      <c r="S17" s="126" t="s">
        <v>4</v>
      </c>
      <c r="T17" s="37"/>
      <c r="U17" s="64"/>
      <c r="V17" s="102">
        <v>46198</v>
      </c>
      <c r="W17" s="123">
        <v>0</v>
      </c>
      <c r="X17" s="124"/>
      <c r="Y17" s="125" t="str">
        <f>AA12</f>
        <v>Marokko</v>
      </c>
      <c r="Z17" s="126" t="s">
        <v>4</v>
      </c>
      <c r="AA17" s="127" t="str">
        <f>Y13</f>
        <v>Haïti</v>
      </c>
      <c r="AB17" s="36"/>
      <c r="AC17" s="126" t="s">
        <v>4</v>
      </c>
      <c r="AD17" s="37"/>
      <c r="AE17" s="64"/>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row>
    <row r="18" spans="1:133" ht="18" x14ac:dyDescent="0.35">
      <c r="A18" s="62"/>
      <c r="B18" s="218" t="s">
        <v>10</v>
      </c>
      <c r="C18" s="219"/>
      <c r="D18" s="124">
        <v>1</v>
      </c>
      <c r="E18" s="222" t="str">
        <f>_xlfn.IFS('Poule A'!L12=1,'Poule A'!D12,'Poule A'!L13=1,'Poule A'!D13,'Poule A'!L14=1,'Poule A'!D14,'Poule A'!L15=1,'Poule A'!D15)</f>
        <v>Mexico</v>
      </c>
      <c r="F18" s="222"/>
      <c r="G18" s="222"/>
      <c r="H18" s="124"/>
      <c r="I18" s="124"/>
      <c r="J18" s="103"/>
      <c r="K18" s="63"/>
      <c r="L18" s="218" t="s">
        <v>11</v>
      </c>
      <c r="M18" s="219"/>
      <c r="N18" s="124">
        <v>1</v>
      </c>
      <c r="O18" s="222" t="str">
        <f>_xlfn.IFS('Poule B'!L12=1,'Poule B'!D12,'Poule B'!L13=1,'Poule B'!D13,'Poule B'!L14=1,'Poule B'!D14,'Poule B'!L15=1,'Poule B'!D15)</f>
        <v>Canada</v>
      </c>
      <c r="P18" s="222"/>
      <c r="Q18" s="222"/>
      <c r="R18" s="124"/>
      <c r="S18" s="124"/>
      <c r="T18" s="103"/>
      <c r="U18" s="64"/>
      <c r="V18" s="218" t="s">
        <v>16</v>
      </c>
      <c r="W18" s="219"/>
      <c r="X18" s="124">
        <v>1</v>
      </c>
      <c r="Y18" s="222" t="str">
        <f>_xlfn.IFS('Poule C'!L12=1,'Poule C'!D12,'Poule C'!L13=1,'Poule C'!D13,'Poule C'!L14=1,'Poule C'!D14,'Poule C'!L15=1,'Poule C'!D15)</f>
        <v>Brazilië</v>
      </c>
      <c r="Z18" s="222"/>
      <c r="AA18" s="222"/>
      <c r="AB18" s="124"/>
      <c r="AC18" s="124"/>
      <c r="AD18" s="103"/>
      <c r="AE18" s="64"/>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row>
    <row r="19" spans="1:133" ht="18" x14ac:dyDescent="0.35">
      <c r="A19" s="62"/>
      <c r="B19" s="218"/>
      <c r="C19" s="219"/>
      <c r="D19" s="124">
        <v>2</v>
      </c>
      <c r="E19" s="222" t="e">
        <f>_xlfn.IFS('Poule A'!L12=2,'Poule A'!D12,'Poule A'!L13=2,'Poule A'!D13,'Poule A'!L14=2,'Poule A'!D14,'Poule A'!L15=2,'Poule A'!D15)</f>
        <v>#N/A</v>
      </c>
      <c r="F19" s="222"/>
      <c r="G19" s="222"/>
      <c r="H19" s="124"/>
      <c r="I19" s="124"/>
      <c r="J19" s="103"/>
      <c r="K19" s="63"/>
      <c r="L19" s="218"/>
      <c r="M19" s="219"/>
      <c r="N19" s="124">
        <v>2</v>
      </c>
      <c r="O19" s="222" t="e">
        <f>_xlfn.IFS('Poule B'!L12=2,'Poule B'!D12,'Poule B'!L13=2,'Poule B'!D13,'Poule B'!L14=2,'Poule B'!D14,'Poule B'!L15=2,'Poule B'!D15)</f>
        <v>#N/A</v>
      </c>
      <c r="P19" s="222"/>
      <c r="Q19" s="222"/>
      <c r="R19" s="124"/>
      <c r="S19" s="124"/>
      <c r="T19" s="103"/>
      <c r="U19" s="64"/>
      <c r="V19" s="218"/>
      <c r="W19" s="219"/>
      <c r="X19" s="124">
        <v>2</v>
      </c>
      <c r="Y19" s="222" t="e">
        <f>_xlfn.IFS('Poule C'!L12=2,'Poule C'!D12,'Poule C'!L13=2,'Poule C'!D13,'Poule C'!L14=2,'Poule C'!D14,'Poule C'!L15=2,'Poule C'!D15)</f>
        <v>#N/A</v>
      </c>
      <c r="Z19" s="222"/>
      <c r="AA19" s="222"/>
      <c r="AB19" s="124"/>
      <c r="AC19" s="124"/>
      <c r="AD19" s="103"/>
      <c r="AE19" s="64"/>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row>
    <row r="20" spans="1:133" ht="18.600000000000001" thickBot="1" x14ac:dyDescent="0.4">
      <c r="A20" s="62"/>
      <c r="B20" s="220"/>
      <c r="C20" s="221"/>
      <c r="D20" s="104">
        <v>3</v>
      </c>
      <c r="E20" s="223" t="e">
        <f>'3e plek'!B2</f>
        <v>#N/A</v>
      </c>
      <c r="F20" s="223"/>
      <c r="G20" s="223"/>
      <c r="H20" s="104"/>
      <c r="I20" s="104"/>
      <c r="J20" s="105"/>
      <c r="K20" s="63"/>
      <c r="L20" s="220"/>
      <c r="M20" s="221"/>
      <c r="N20" s="104">
        <v>3</v>
      </c>
      <c r="O20" s="223" t="e">
        <f>'3e plek'!B3</f>
        <v>#N/A</v>
      </c>
      <c r="P20" s="223"/>
      <c r="Q20" s="223"/>
      <c r="R20" s="104"/>
      <c r="S20" s="104"/>
      <c r="T20" s="105"/>
      <c r="U20" s="64"/>
      <c r="V20" s="220"/>
      <c r="W20" s="221"/>
      <c r="X20" s="104">
        <v>3</v>
      </c>
      <c r="Y20" s="223" t="e">
        <f>'3e plek'!B4</f>
        <v>#N/A</v>
      </c>
      <c r="Z20" s="223"/>
      <c r="AA20" s="223"/>
      <c r="AB20" s="104"/>
      <c r="AC20" s="104"/>
      <c r="AD20" s="105"/>
      <c r="AE20" s="64"/>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row>
    <row r="21" spans="1:133" ht="8.25" customHeight="1" thickBot="1" x14ac:dyDescent="0.35">
      <c r="A21" s="62"/>
      <c r="B21" s="63"/>
      <c r="C21" s="63"/>
      <c r="D21" s="63"/>
      <c r="E21" s="63"/>
      <c r="F21" s="63"/>
      <c r="G21" s="63"/>
      <c r="H21" s="63"/>
      <c r="I21" s="63"/>
      <c r="J21" s="63"/>
      <c r="K21" s="63"/>
      <c r="L21" s="63"/>
      <c r="M21" s="63"/>
      <c r="N21" s="63"/>
      <c r="O21" s="63"/>
      <c r="P21" s="63"/>
      <c r="Q21" s="63"/>
      <c r="R21" s="63"/>
      <c r="S21" s="63"/>
      <c r="T21" s="63"/>
      <c r="U21" s="66"/>
      <c r="V21" s="66"/>
      <c r="W21" s="63"/>
      <c r="X21" s="63"/>
      <c r="Y21" s="63"/>
      <c r="Z21" s="63"/>
      <c r="AA21" s="63"/>
      <c r="AB21" s="63"/>
      <c r="AC21" s="63"/>
      <c r="AD21" s="63"/>
      <c r="AE21" s="64"/>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row>
    <row r="22" spans="1:133" x14ac:dyDescent="0.3">
      <c r="A22" s="62"/>
      <c r="B22" s="68" t="s">
        <v>0</v>
      </c>
      <c r="C22" s="69" t="s">
        <v>1</v>
      </c>
      <c r="D22" s="177" t="s">
        <v>2</v>
      </c>
      <c r="E22" s="177"/>
      <c r="F22" s="177"/>
      <c r="G22" s="177"/>
      <c r="H22" s="177" t="s">
        <v>3</v>
      </c>
      <c r="I22" s="177"/>
      <c r="J22" s="217"/>
      <c r="K22" s="63"/>
      <c r="L22" s="68" t="s">
        <v>0</v>
      </c>
      <c r="M22" s="69" t="s">
        <v>1</v>
      </c>
      <c r="N22" s="177" t="s">
        <v>2</v>
      </c>
      <c r="O22" s="177"/>
      <c r="P22" s="177"/>
      <c r="Q22" s="177"/>
      <c r="R22" s="177" t="s">
        <v>3</v>
      </c>
      <c r="S22" s="177"/>
      <c r="T22" s="217"/>
      <c r="U22" s="64"/>
      <c r="V22" s="68" t="s">
        <v>0</v>
      </c>
      <c r="W22" s="69" t="s">
        <v>1</v>
      </c>
      <c r="X22" s="177" t="s">
        <v>2</v>
      </c>
      <c r="Y22" s="177"/>
      <c r="Z22" s="177"/>
      <c r="AA22" s="177"/>
      <c r="AB22" s="177" t="s">
        <v>3</v>
      </c>
      <c r="AC22" s="177"/>
      <c r="AD22" s="217"/>
      <c r="AE22" s="64"/>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row>
    <row r="23" spans="1:133" x14ac:dyDescent="0.3">
      <c r="A23" s="62"/>
      <c r="B23" s="102">
        <v>46186</v>
      </c>
      <c r="C23" s="123">
        <v>0.125</v>
      </c>
      <c r="D23" s="124"/>
      <c r="E23" s="125" t="str">
        <f>'Poule D'!D12</f>
        <v>USA</v>
      </c>
      <c r="F23" s="126" t="s">
        <v>4</v>
      </c>
      <c r="G23" s="127" t="str">
        <f>'Poule D'!D13</f>
        <v>Paraguay</v>
      </c>
      <c r="H23" s="36"/>
      <c r="I23" s="126" t="s">
        <v>4</v>
      </c>
      <c r="J23" s="37"/>
      <c r="K23" s="63"/>
      <c r="L23" s="102">
        <v>46187</v>
      </c>
      <c r="M23" s="123">
        <v>0.79166666666666663</v>
      </c>
      <c r="N23" s="124"/>
      <c r="O23" s="125" t="str">
        <f>'Poule E'!D12</f>
        <v>Duitsland</v>
      </c>
      <c r="P23" s="126" t="s">
        <v>4</v>
      </c>
      <c r="Q23" s="127" t="str">
        <f>'Poule E'!D13</f>
        <v>Curacao</v>
      </c>
      <c r="R23" s="36"/>
      <c r="S23" s="126" t="s">
        <v>4</v>
      </c>
      <c r="T23" s="37"/>
      <c r="U23" s="64"/>
      <c r="V23" s="102">
        <v>46187</v>
      </c>
      <c r="W23" s="123">
        <v>0.91666666666666663</v>
      </c>
      <c r="X23" s="124"/>
      <c r="Y23" s="125" t="str">
        <f>'Poule F'!D12</f>
        <v>Nederland</v>
      </c>
      <c r="Z23" s="126" t="s">
        <v>4</v>
      </c>
      <c r="AA23" s="127" t="str">
        <f>'Poule F'!D13</f>
        <v>Japan</v>
      </c>
      <c r="AB23" s="36"/>
      <c r="AC23" s="126" t="s">
        <v>4</v>
      </c>
      <c r="AD23" s="37"/>
      <c r="AE23" s="64"/>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row>
    <row r="24" spans="1:133" x14ac:dyDescent="0.3">
      <c r="A24" s="62"/>
      <c r="B24" s="102">
        <v>46187</v>
      </c>
      <c r="C24" s="123">
        <v>0.25</v>
      </c>
      <c r="D24" s="124"/>
      <c r="E24" s="125" t="str">
        <f>'Poule D'!D14</f>
        <v>Australië</v>
      </c>
      <c r="F24" s="126" t="s">
        <v>4</v>
      </c>
      <c r="G24" s="127" t="str">
        <f>'Poule D'!D15</f>
        <v>Turkije</v>
      </c>
      <c r="H24" s="36"/>
      <c r="I24" s="126" t="s">
        <v>4</v>
      </c>
      <c r="J24" s="37"/>
      <c r="K24" s="63"/>
      <c r="L24" s="102">
        <v>46188</v>
      </c>
      <c r="M24" s="123">
        <v>4.1666666666666664E-2</v>
      </c>
      <c r="N24" s="124"/>
      <c r="O24" s="125" t="str">
        <f>'Poule E'!D14</f>
        <v>Ivoorkust</v>
      </c>
      <c r="P24" s="126" t="s">
        <v>4</v>
      </c>
      <c r="Q24" s="127" t="str">
        <f>'Poule E'!D15</f>
        <v>Ecuador</v>
      </c>
      <c r="R24" s="36"/>
      <c r="S24" s="126" t="s">
        <v>4</v>
      </c>
      <c r="T24" s="37"/>
      <c r="U24" s="64"/>
      <c r="V24" s="102">
        <v>46188</v>
      </c>
      <c r="W24" s="123">
        <v>0.16666666666666666</v>
      </c>
      <c r="X24" s="124"/>
      <c r="Y24" s="125" t="str">
        <f>'Poule F'!D14</f>
        <v>Zweden</v>
      </c>
      <c r="Z24" s="126" t="s">
        <v>4</v>
      </c>
      <c r="AA24" s="127" t="str">
        <f>'Poule F'!D15</f>
        <v>Tunesië</v>
      </c>
      <c r="AB24" s="36"/>
      <c r="AC24" s="126" t="s">
        <v>4</v>
      </c>
      <c r="AD24" s="37"/>
      <c r="AE24" s="64"/>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row>
    <row r="25" spans="1:133" x14ac:dyDescent="0.3">
      <c r="A25" s="62"/>
      <c r="B25" s="102">
        <v>46192</v>
      </c>
      <c r="C25" s="123">
        <v>0.875</v>
      </c>
      <c r="D25" s="124"/>
      <c r="E25" s="125" t="str">
        <f>E23</f>
        <v>USA</v>
      </c>
      <c r="F25" s="126" t="s">
        <v>4</v>
      </c>
      <c r="G25" s="127" t="str">
        <f>E24</f>
        <v>Australië</v>
      </c>
      <c r="H25" s="36"/>
      <c r="I25" s="126" t="s">
        <v>4</v>
      </c>
      <c r="J25" s="37"/>
      <c r="K25" s="63"/>
      <c r="L25" s="102">
        <v>46193</v>
      </c>
      <c r="M25" s="123">
        <v>0.91666666666666663</v>
      </c>
      <c r="N25" s="124"/>
      <c r="O25" s="125" t="str">
        <f>O23</f>
        <v>Duitsland</v>
      </c>
      <c r="P25" s="126" t="s">
        <v>4</v>
      </c>
      <c r="Q25" s="127" t="str">
        <f>O24</f>
        <v>Ivoorkust</v>
      </c>
      <c r="R25" s="36"/>
      <c r="S25" s="126" t="s">
        <v>4</v>
      </c>
      <c r="T25" s="37"/>
      <c r="U25" s="64"/>
      <c r="V25" s="102">
        <v>46193</v>
      </c>
      <c r="W25" s="123">
        <v>0.79166666666666663</v>
      </c>
      <c r="X25" s="124"/>
      <c r="Y25" s="125" t="str">
        <f>Y23</f>
        <v>Nederland</v>
      </c>
      <c r="Z25" s="126" t="s">
        <v>4</v>
      </c>
      <c r="AA25" s="127" t="str">
        <f>Y24</f>
        <v>Zweden</v>
      </c>
      <c r="AB25" s="36"/>
      <c r="AC25" s="126" t="s">
        <v>4</v>
      </c>
      <c r="AD25" s="37"/>
      <c r="AE25" s="64"/>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row>
    <row r="26" spans="1:133" x14ac:dyDescent="0.3">
      <c r="A26" s="62"/>
      <c r="B26" s="102">
        <v>46193</v>
      </c>
      <c r="C26" s="123">
        <v>0.20833333333333334</v>
      </c>
      <c r="D26" s="124"/>
      <c r="E26" s="125" t="str">
        <f>G24</f>
        <v>Turkije</v>
      </c>
      <c r="F26" s="126" t="s">
        <v>4</v>
      </c>
      <c r="G26" s="127" t="str">
        <f>G23</f>
        <v>Paraguay</v>
      </c>
      <c r="H26" s="36"/>
      <c r="I26" s="126" t="s">
        <v>4</v>
      </c>
      <c r="J26" s="37"/>
      <c r="K26" s="63"/>
      <c r="L26" s="102">
        <v>46194</v>
      </c>
      <c r="M26" s="123">
        <v>8.3333333333333329E-2</v>
      </c>
      <c r="N26" s="124"/>
      <c r="O26" s="125" t="str">
        <f>Q24</f>
        <v>Ecuador</v>
      </c>
      <c r="P26" s="126" t="s">
        <v>4</v>
      </c>
      <c r="Q26" s="127" t="str">
        <f>Q23</f>
        <v>Curacao</v>
      </c>
      <c r="R26" s="36"/>
      <c r="S26" s="126" t="s">
        <v>4</v>
      </c>
      <c r="T26" s="37"/>
      <c r="U26" s="64"/>
      <c r="V26" s="102">
        <v>46194</v>
      </c>
      <c r="W26" s="123">
        <v>0.25</v>
      </c>
      <c r="X26" s="124"/>
      <c r="Y26" s="125" t="str">
        <f>AA24</f>
        <v>Tunesië</v>
      </c>
      <c r="Z26" s="126" t="s">
        <v>4</v>
      </c>
      <c r="AA26" s="127" t="str">
        <f>AA23</f>
        <v>Japan</v>
      </c>
      <c r="AB26" s="36"/>
      <c r="AC26" s="126" t="s">
        <v>4</v>
      </c>
      <c r="AD26" s="37"/>
      <c r="AE26" s="64"/>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row>
    <row r="27" spans="1:133" x14ac:dyDescent="0.3">
      <c r="A27" s="62"/>
      <c r="B27" s="102">
        <v>46199</v>
      </c>
      <c r="C27" s="123">
        <v>0.16666666666666666</v>
      </c>
      <c r="D27" s="124"/>
      <c r="E27" s="125" t="str">
        <f>'Deelnameformulier WK Spel 2026'!G24</f>
        <v>Turkije</v>
      </c>
      <c r="F27" s="126" t="s">
        <v>4</v>
      </c>
      <c r="G27" s="127" t="str">
        <f>E23</f>
        <v>USA</v>
      </c>
      <c r="H27" s="36"/>
      <c r="I27" s="126" t="s">
        <v>4</v>
      </c>
      <c r="J27" s="37"/>
      <c r="K27" s="63"/>
      <c r="L27" s="102">
        <v>46198</v>
      </c>
      <c r="M27" s="123">
        <v>0.91666666666666663</v>
      </c>
      <c r="N27" s="124"/>
      <c r="O27" s="125" t="str">
        <f>Q24</f>
        <v>Ecuador</v>
      </c>
      <c r="P27" s="126" t="s">
        <v>4</v>
      </c>
      <c r="Q27" s="127" t="str">
        <f>O23</f>
        <v>Duitsland</v>
      </c>
      <c r="R27" s="36"/>
      <c r="S27" s="126" t="s">
        <v>4</v>
      </c>
      <c r="T27" s="37"/>
      <c r="U27" s="64"/>
      <c r="V27" s="102">
        <v>46199</v>
      </c>
      <c r="W27" s="123">
        <v>4.1666666666666664E-2</v>
      </c>
      <c r="X27" s="124"/>
      <c r="Y27" s="125" t="str">
        <f>AA24</f>
        <v>Tunesië</v>
      </c>
      <c r="Z27" s="126" t="s">
        <v>4</v>
      </c>
      <c r="AA27" s="127" t="str">
        <f>Y23</f>
        <v>Nederland</v>
      </c>
      <c r="AB27" s="36"/>
      <c r="AC27" s="126" t="s">
        <v>4</v>
      </c>
      <c r="AD27" s="37"/>
      <c r="AE27" s="64"/>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row>
    <row r="28" spans="1:133" x14ac:dyDescent="0.3">
      <c r="A28" s="62"/>
      <c r="B28" s="102">
        <v>46199</v>
      </c>
      <c r="C28" s="123">
        <v>0.16666666666666666</v>
      </c>
      <c r="D28" s="124"/>
      <c r="E28" s="125" t="str">
        <f>G26</f>
        <v>Paraguay</v>
      </c>
      <c r="F28" s="126" t="s">
        <v>4</v>
      </c>
      <c r="G28" s="127" t="str">
        <f>G25</f>
        <v>Australië</v>
      </c>
      <c r="H28" s="36"/>
      <c r="I28" s="126" t="s">
        <v>4</v>
      </c>
      <c r="J28" s="37"/>
      <c r="K28" s="63"/>
      <c r="L28" s="102">
        <v>46198</v>
      </c>
      <c r="M28" s="123">
        <v>0.91666666666666663</v>
      </c>
      <c r="N28" s="124"/>
      <c r="O28" s="125" t="str">
        <f>Q23</f>
        <v>Curacao</v>
      </c>
      <c r="P28" s="126" t="s">
        <v>4</v>
      </c>
      <c r="Q28" s="127" t="str">
        <f>O24</f>
        <v>Ivoorkust</v>
      </c>
      <c r="R28" s="36"/>
      <c r="S28" s="126" t="s">
        <v>4</v>
      </c>
      <c r="T28" s="37"/>
      <c r="U28" s="64"/>
      <c r="V28" s="102">
        <v>46199</v>
      </c>
      <c r="W28" s="123">
        <v>4.1666666666666664E-2</v>
      </c>
      <c r="X28" s="124"/>
      <c r="Y28" s="125" t="str">
        <f>AA23</f>
        <v>Japan</v>
      </c>
      <c r="Z28" s="126" t="s">
        <v>4</v>
      </c>
      <c r="AA28" s="127" t="str">
        <f>Y24</f>
        <v>Zweden</v>
      </c>
      <c r="AB28" s="36"/>
      <c r="AC28" s="126" t="s">
        <v>4</v>
      </c>
      <c r="AD28" s="37"/>
      <c r="AE28" s="64"/>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row>
    <row r="29" spans="1:133" ht="18" x14ac:dyDescent="0.35">
      <c r="A29" s="62"/>
      <c r="B29" s="218" t="s">
        <v>17</v>
      </c>
      <c r="C29" s="219"/>
      <c r="D29" s="124">
        <v>1</v>
      </c>
      <c r="E29" s="222" t="str">
        <f>_xlfn.IFS('Poule D'!L12=1,'Poule D'!D12,'Poule D'!L13=1,'Poule D'!D13,'Poule D'!L14=1,'Poule D'!D14,'Poule D'!L15=1,'Poule D'!D15)</f>
        <v>USA</v>
      </c>
      <c r="F29" s="222"/>
      <c r="G29" s="222"/>
      <c r="H29" s="124"/>
      <c r="I29" s="124"/>
      <c r="J29" s="103"/>
      <c r="K29" s="63"/>
      <c r="L29" s="218" t="s">
        <v>22</v>
      </c>
      <c r="M29" s="219"/>
      <c r="N29" s="124">
        <v>1</v>
      </c>
      <c r="O29" s="222" t="str">
        <f>_xlfn.IFS('Poule E'!L12=1,'Poule E'!D12,'Poule E'!L13=1,'Poule E'!D13,'Poule E'!L14=1,'Poule E'!D14,'Poule E'!L15=1,'Poule E'!D15)</f>
        <v>Duitsland</v>
      </c>
      <c r="P29" s="222"/>
      <c r="Q29" s="222"/>
      <c r="R29" s="124"/>
      <c r="S29" s="124"/>
      <c r="T29" s="103"/>
      <c r="U29" s="64"/>
      <c r="V29" s="218" t="s">
        <v>23</v>
      </c>
      <c r="W29" s="219"/>
      <c r="X29" s="124">
        <v>1</v>
      </c>
      <c r="Y29" s="222" t="str">
        <f>_xlfn.IFS('Poule F'!L12=1,'Poule F'!D12,'Poule F'!L13=1,'Poule F'!D13,'Poule F'!L14=1,'Poule F'!D14,'Poule F'!L15=1,'Poule F'!D15)</f>
        <v>Nederland</v>
      </c>
      <c r="Z29" s="222"/>
      <c r="AA29" s="222"/>
      <c r="AB29" s="124"/>
      <c r="AC29" s="124"/>
      <c r="AD29" s="103"/>
      <c r="AE29" s="64"/>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row>
    <row r="30" spans="1:133" ht="18" x14ac:dyDescent="0.35">
      <c r="A30" s="62"/>
      <c r="B30" s="218"/>
      <c r="C30" s="219"/>
      <c r="D30" s="124">
        <v>2</v>
      </c>
      <c r="E30" s="222" t="e">
        <f>_xlfn.IFS('Poule D'!L12=2,'Poule D'!D12,'Poule D'!L13=2,'Poule D'!D13,'Poule D'!L14=2,'Poule D'!D14,'Poule D'!L15=2,'Poule D'!D15)</f>
        <v>#N/A</v>
      </c>
      <c r="F30" s="222"/>
      <c r="G30" s="222"/>
      <c r="H30" s="124"/>
      <c r="I30" s="124"/>
      <c r="J30" s="103"/>
      <c r="K30" s="63"/>
      <c r="L30" s="218"/>
      <c r="M30" s="219"/>
      <c r="N30" s="124">
        <v>2</v>
      </c>
      <c r="O30" s="222" t="e">
        <f>_xlfn.IFS('Poule E'!L12=2,'Poule E'!D12,'Poule E'!L13=2,'Poule E'!D13,'Poule E'!L14=2,'Poule E'!D14,'Poule E'!L15=2,'Poule E'!D15)</f>
        <v>#N/A</v>
      </c>
      <c r="P30" s="222"/>
      <c r="Q30" s="222"/>
      <c r="R30" s="124"/>
      <c r="S30" s="124"/>
      <c r="T30" s="103"/>
      <c r="U30" s="64"/>
      <c r="V30" s="218"/>
      <c r="W30" s="219"/>
      <c r="X30" s="124">
        <v>2</v>
      </c>
      <c r="Y30" s="222" t="e">
        <f>_xlfn.IFS('Poule F'!L12=2,'Poule F'!D12,'Poule F'!L13=2,'Poule F'!D13,'Poule F'!L14=2,'Poule F'!D14,'Poule F'!L15=2,'Poule F'!D15)</f>
        <v>#N/A</v>
      </c>
      <c r="Z30" s="222"/>
      <c r="AA30" s="222"/>
      <c r="AB30" s="124"/>
      <c r="AC30" s="124"/>
      <c r="AD30" s="103"/>
      <c r="AE30" s="64"/>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row>
    <row r="31" spans="1:133" ht="18.600000000000001" thickBot="1" x14ac:dyDescent="0.4">
      <c r="A31" s="62"/>
      <c r="B31" s="220"/>
      <c r="C31" s="221"/>
      <c r="D31" s="104">
        <v>3</v>
      </c>
      <c r="E31" s="223" t="e">
        <f>'3e plek'!B5</f>
        <v>#N/A</v>
      </c>
      <c r="F31" s="223"/>
      <c r="G31" s="223"/>
      <c r="H31" s="104"/>
      <c r="I31" s="104"/>
      <c r="J31" s="105"/>
      <c r="K31" s="63"/>
      <c r="L31" s="220"/>
      <c r="M31" s="221"/>
      <c r="N31" s="104">
        <v>3</v>
      </c>
      <c r="O31" s="223" t="e">
        <f>'3e plek'!B6</f>
        <v>#N/A</v>
      </c>
      <c r="P31" s="223"/>
      <c r="Q31" s="223"/>
      <c r="R31" s="104"/>
      <c r="S31" s="104"/>
      <c r="T31" s="105"/>
      <c r="U31" s="64"/>
      <c r="V31" s="220"/>
      <c r="W31" s="221"/>
      <c r="X31" s="104">
        <v>3</v>
      </c>
      <c r="Y31" s="223" t="e">
        <f>'3e plek'!B7</f>
        <v>#N/A</v>
      </c>
      <c r="Z31" s="223"/>
      <c r="AA31" s="223"/>
      <c r="AB31" s="104"/>
      <c r="AC31" s="104"/>
      <c r="AD31" s="105"/>
      <c r="AE31" s="64"/>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row>
    <row r="32" spans="1:133" ht="7.5" customHeight="1" thickBot="1" x14ac:dyDescent="0.35">
      <c r="A32" s="62"/>
      <c r="B32" s="63"/>
      <c r="C32" s="63"/>
      <c r="D32" s="63"/>
      <c r="E32" s="63"/>
      <c r="F32" s="63"/>
      <c r="G32" s="63"/>
      <c r="H32" s="63"/>
      <c r="I32" s="63"/>
      <c r="J32" s="63"/>
      <c r="K32" s="63"/>
      <c r="L32" s="63"/>
      <c r="M32" s="63"/>
      <c r="N32" s="63"/>
      <c r="O32" s="63"/>
      <c r="P32" s="63"/>
      <c r="Q32" s="63"/>
      <c r="R32" s="63"/>
      <c r="S32" s="63"/>
      <c r="T32" s="63"/>
      <c r="U32" s="66"/>
      <c r="V32" s="63"/>
      <c r="W32" s="63"/>
      <c r="X32" s="63"/>
      <c r="Y32" s="63"/>
      <c r="Z32" s="63"/>
      <c r="AA32" s="63"/>
      <c r="AB32" s="63"/>
      <c r="AC32" s="63"/>
      <c r="AD32" s="63"/>
      <c r="AE32" s="64"/>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row>
    <row r="33" spans="1:133" x14ac:dyDescent="0.3">
      <c r="A33" s="62"/>
      <c r="B33" s="68" t="s">
        <v>0</v>
      </c>
      <c r="C33" s="69" t="s">
        <v>1</v>
      </c>
      <c r="D33" s="177" t="s">
        <v>2</v>
      </c>
      <c r="E33" s="177"/>
      <c r="F33" s="177"/>
      <c r="G33" s="177"/>
      <c r="H33" s="177" t="s">
        <v>3</v>
      </c>
      <c r="I33" s="177"/>
      <c r="J33" s="217"/>
      <c r="K33" s="63"/>
      <c r="L33" s="68" t="s">
        <v>0</v>
      </c>
      <c r="M33" s="69" t="s">
        <v>1</v>
      </c>
      <c r="N33" s="177" t="s">
        <v>2</v>
      </c>
      <c r="O33" s="177"/>
      <c r="P33" s="177"/>
      <c r="Q33" s="177"/>
      <c r="R33" s="177" t="s">
        <v>3</v>
      </c>
      <c r="S33" s="177"/>
      <c r="T33" s="217"/>
      <c r="U33" s="64"/>
      <c r="V33" s="68" t="s">
        <v>0</v>
      </c>
      <c r="W33" s="69" t="s">
        <v>1</v>
      </c>
      <c r="X33" s="177" t="s">
        <v>2</v>
      </c>
      <c r="Y33" s="177"/>
      <c r="Z33" s="177"/>
      <c r="AA33" s="177"/>
      <c r="AB33" s="177" t="s">
        <v>3</v>
      </c>
      <c r="AC33" s="177"/>
      <c r="AD33" s="217"/>
      <c r="AE33" s="64"/>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row>
    <row r="34" spans="1:133" x14ac:dyDescent="0.3">
      <c r="A34" s="62"/>
      <c r="B34" s="102">
        <v>46188</v>
      </c>
      <c r="C34" s="123">
        <v>0.875</v>
      </c>
      <c r="D34" s="124"/>
      <c r="E34" s="125" t="str">
        <f>'Poule G'!D12</f>
        <v>België</v>
      </c>
      <c r="F34" s="126" t="s">
        <v>4</v>
      </c>
      <c r="G34" s="127" t="str">
        <f>'Poule G'!D13</f>
        <v>Egypte</v>
      </c>
      <c r="H34" s="36"/>
      <c r="I34" s="126" t="s">
        <v>4</v>
      </c>
      <c r="J34" s="37"/>
      <c r="K34" s="63"/>
      <c r="L34" s="102">
        <v>46188</v>
      </c>
      <c r="M34" s="123">
        <v>0.75</v>
      </c>
      <c r="N34" s="124"/>
      <c r="O34" s="125" t="str">
        <f>'Poule H'!D12</f>
        <v>Spanje</v>
      </c>
      <c r="P34" s="126" t="s">
        <v>4</v>
      </c>
      <c r="Q34" s="127" t="str">
        <f>'Poule H'!D13</f>
        <v>Kaapverdië</v>
      </c>
      <c r="R34" s="36"/>
      <c r="S34" s="126" t="s">
        <v>4</v>
      </c>
      <c r="T34" s="37"/>
      <c r="U34" s="64"/>
      <c r="V34" s="102">
        <v>46189</v>
      </c>
      <c r="W34" s="123">
        <v>0.875</v>
      </c>
      <c r="X34" s="124"/>
      <c r="Y34" s="125" t="str">
        <f>'Poule I'!D12</f>
        <v>Frankrijk</v>
      </c>
      <c r="Z34" s="126" t="s">
        <v>4</v>
      </c>
      <c r="AA34" s="127" t="str">
        <f>'Poule I'!D13</f>
        <v>Senegal</v>
      </c>
      <c r="AB34" s="36"/>
      <c r="AC34" s="126" t="s">
        <v>4</v>
      </c>
      <c r="AD34" s="37"/>
      <c r="AE34" s="64"/>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row>
    <row r="35" spans="1:133" x14ac:dyDescent="0.3">
      <c r="A35" s="62"/>
      <c r="B35" s="102">
        <v>46189</v>
      </c>
      <c r="C35" s="123">
        <v>0.125</v>
      </c>
      <c r="D35" s="124"/>
      <c r="E35" s="125" t="str">
        <f>'Poule G'!D14</f>
        <v>Iran</v>
      </c>
      <c r="F35" s="126" t="s">
        <v>4</v>
      </c>
      <c r="G35" s="127" t="str">
        <f>'Poule G'!D15</f>
        <v>Nieuw Zeeland</v>
      </c>
      <c r="H35" s="36"/>
      <c r="I35" s="126" t="s">
        <v>4</v>
      </c>
      <c r="J35" s="37"/>
      <c r="K35" s="63"/>
      <c r="L35" s="102">
        <v>46189</v>
      </c>
      <c r="M35" s="123">
        <v>0</v>
      </c>
      <c r="N35" s="124"/>
      <c r="O35" s="125" t="str">
        <f>'Poule H'!F3</f>
        <v>Saoudi Arabië</v>
      </c>
      <c r="P35" s="126" t="s">
        <v>4</v>
      </c>
      <c r="Q35" s="127" t="str">
        <f>'Poule H'!H3</f>
        <v>Uruguay</v>
      </c>
      <c r="R35" s="36"/>
      <c r="S35" s="126" t="s">
        <v>4</v>
      </c>
      <c r="T35" s="37"/>
      <c r="U35" s="64"/>
      <c r="V35" s="102">
        <v>46190</v>
      </c>
      <c r="W35" s="123">
        <v>0</v>
      </c>
      <c r="X35" s="124"/>
      <c r="Y35" s="125" t="str">
        <f>'Poule I'!F3</f>
        <v>Irak</v>
      </c>
      <c r="Z35" s="126" t="s">
        <v>4</v>
      </c>
      <c r="AA35" s="127" t="str">
        <f>'Poule I'!H3</f>
        <v>Noorwegen</v>
      </c>
      <c r="AB35" s="36"/>
      <c r="AC35" s="126" t="s">
        <v>4</v>
      </c>
      <c r="AD35" s="37"/>
      <c r="AE35" s="64"/>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row>
    <row r="36" spans="1:133" x14ac:dyDescent="0.3">
      <c r="A36" s="62"/>
      <c r="B36" s="102">
        <v>46194</v>
      </c>
      <c r="C36" s="123">
        <v>0.875</v>
      </c>
      <c r="D36" s="124"/>
      <c r="E36" s="125" t="str">
        <f>E34</f>
        <v>België</v>
      </c>
      <c r="F36" s="126" t="s">
        <v>4</v>
      </c>
      <c r="G36" s="127" t="str">
        <f>E35</f>
        <v>Iran</v>
      </c>
      <c r="H36" s="36"/>
      <c r="I36" s="126" t="s">
        <v>4</v>
      </c>
      <c r="J36" s="37"/>
      <c r="K36" s="63"/>
      <c r="L36" s="102">
        <v>46194</v>
      </c>
      <c r="M36" s="123">
        <v>0.75</v>
      </c>
      <c r="N36" s="124"/>
      <c r="O36" s="125" t="str">
        <f>O34</f>
        <v>Spanje</v>
      </c>
      <c r="P36" s="126" t="s">
        <v>4</v>
      </c>
      <c r="Q36" s="127" t="str">
        <f>O35</f>
        <v>Saoudi Arabië</v>
      </c>
      <c r="R36" s="36"/>
      <c r="S36" s="126" t="s">
        <v>4</v>
      </c>
      <c r="T36" s="37"/>
      <c r="U36" s="64"/>
      <c r="V36" s="102">
        <v>46195</v>
      </c>
      <c r="W36" s="123">
        <v>0.95833333333333337</v>
      </c>
      <c r="X36" s="124"/>
      <c r="Y36" s="125" t="str">
        <f>Y34</f>
        <v>Frankrijk</v>
      </c>
      <c r="Z36" s="126" t="s">
        <v>4</v>
      </c>
      <c r="AA36" s="127" t="str">
        <f>Y35</f>
        <v>Irak</v>
      </c>
      <c r="AB36" s="36"/>
      <c r="AC36" s="126" t="s">
        <v>4</v>
      </c>
      <c r="AD36" s="37"/>
      <c r="AE36" s="64"/>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row>
    <row r="37" spans="1:133" x14ac:dyDescent="0.3">
      <c r="A37" s="62"/>
      <c r="B37" s="102">
        <v>46195</v>
      </c>
      <c r="C37" s="123">
        <v>0.125</v>
      </c>
      <c r="D37" s="124"/>
      <c r="E37" s="125" t="str">
        <f>G35</f>
        <v>Nieuw Zeeland</v>
      </c>
      <c r="F37" s="126" t="s">
        <v>4</v>
      </c>
      <c r="G37" s="127" t="str">
        <f>G34</f>
        <v>Egypte</v>
      </c>
      <c r="H37" s="36"/>
      <c r="I37" s="126" t="s">
        <v>4</v>
      </c>
      <c r="J37" s="37"/>
      <c r="K37" s="63"/>
      <c r="L37" s="102">
        <v>46195</v>
      </c>
      <c r="M37" s="123">
        <v>0</v>
      </c>
      <c r="N37" s="124"/>
      <c r="O37" s="125" t="str">
        <f>Q35</f>
        <v>Uruguay</v>
      </c>
      <c r="P37" s="126" t="s">
        <v>4</v>
      </c>
      <c r="Q37" s="127" t="str">
        <f>Q34</f>
        <v>Kaapverdië</v>
      </c>
      <c r="R37" s="36"/>
      <c r="S37" s="126" t="s">
        <v>4</v>
      </c>
      <c r="T37" s="37"/>
      <c r="U37" s="64"/>
      <c r="V37" s="102">
        <v>46196</v>
      </c>
      <c r="W37" s="123">
        <v>8.3333333333333329E-2</v>
      </c>
      <c r="X37" s="124"/>
      <c r="Y37" s="125" t="str">
        <f>AA35</f>
        <v>Noorwegen</v>
      </c>
      <c r="Z37" s="126" t="s">
        <v>4</v>
      </c>
      <c r="AA37" s="127" t="str">
        <f>AA34</f>
        <v>Senegal</v>
      </c>
      <c r="AB37" s="36"/>
      <c r="AC37" s="126" t="s">
        <v>4</v>
      </c>
      <c r="AD37" s="37"/>
      <c r="AE37" s="64"/>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row>
    <row r="38" spans="1:133" x14ac:dyDescent="0.3">
      <c r="A38" s="62"/>
      <c r="B38" s="102">
        <v>46200</v>
      </c>
      <c r="C38" s="123">
        <v>0.20833333333333334</v>
      </c>
      <c r="D38" s="124"/>
      <c r="E38" s="125" t="str">
        <f>G35</f>
        <v>Nieuw Zeeland</v>
      </c>
      <c r="F38" s="126" t="s">
        <v>4</v>
      </c>
      <c r="G38" s="127" t="str">
        <f>E34</f>
        <v>België</v>
      </c>
      <c r="H38" s="36"/>
      <c r="I38" s="126" t="s">
        <v>4</v>
      </c>
      <c r="J38" s="37"/>
      <c r="K38" s="63"/>
      <c r="L38" s="102">
        <v>46200</v>
      </c>
      <c r="M38" s="123">
        <v>8.3333333333333329E-2</v>
      </c>
      <c r="N38" s="124"/>
      <c r="O38" s="125" t="str">
        <f>Q35</f>
        <v>Uruguay</v>
      </c>
      <c r="P38" s="126" t="s">
        <v>4</v>
      </c>
      <c r="Q38" s="127" t="str">
        <f>O34</f>
        <v>Spanje</v>
      </c>
      <c r="R38" s="36"/>
      <c r="S38" s="126" t="s">
        <v>4</v>
      </c>
      <c r="T38" s="37"/>
      <c r="U38" s="64"/>
      <c r="V38" s="102">
        <v>46199</v>
      </c>
      <c r="W38" s="123">
        <v>0.875</v>
      </c>
      <c r="X38" s="124"/>
      <c r="Y38" s="125" t="str">
        <f>AA35</f>
        <v>Noorwegen</v>
      </c>
      <c r="Z38" s="126" t="s">
        <v>4</v>
      </c>
      <c r="AA38" s="127" t="str">
        <f>Y34</f>
        <v>Frankrijk</v>
      </c>
      <c r="AB38" s="36"/>
      <c r="AC38" s="126" t="s">
        <v>4</v>
      </c>
      <c r="AD38" s="37"/>
      <c r="AE38" s="64"/>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row>
    <row r="39" spans="1:133" x14ac:dyDescent="0.3">
      <c r="A39" s="62"/>
      <c r="B39" s="102">
        <v>46200</v>
      </c>
      <c r="C39" s="123">
        <v>0.20833333333333334</v>
      </c>
      <c r="D39" s="124"/>
      <c r="E39" s="125" t="str">
        <f>G34</f>
        <v>Egypte</v>
      </c>
      <c r="F39" s="126" t="s">
        <v>4</v>
      </c>
      <c r="G39" s="127" t="str">
        <f>E35</f>
        <v>Iran</v>
      </c>
      <c r="H39" s="36"/>
      <c r="I39" s="126" t="s">
        <v>4</v>
      </c>
      <c r="J39" s="37"/>
      <c r="K39" s="63"/>
      <c r="L39" s="102">
        <v>46200</v>
      </c>
      <c r="M39" s="123">
        <v>8.3333333333333329E-2</v>
      </c>
      <c r="N39" s="124"/>
      <c r="O39" s="125" t="str">
        <f>Q34</f>
        <v>Kaapverdië</v>
      </c>
      <c r="P39" s="126" t="s">
        <v>4</v>
      </c>
      <c r="Q39" s="127" t="str">
        <f>O35</f>
        <v>Saoudi Arabië</v>
      </c>
      <c r="R39" s="36"/>
      <c r="S39" s="126" t="s">
        <v>4</v>
      </c>
      <c r="T39" s="37"/>
      <c r="U39" s="64"/>
      <c r="V39" s="102">
        <v>46199</v>
      </c>
      <c r="W39" s="123">
        <v>0.875</v>
      </c>
      <c r="X39" s="124"/>
      <c r="Y39" s="125" t="str">
        <f>AA34</f>
        <v>Senegal</v>
      </c>
      <c r="Z39" s="126" t="s">
        <v>4</v>
      </c>
      <c r="AA39" s="127" t="str">
        <f>Y35</f>
        <v>Irak</v>
      </c>
      <c r="AB39" s="36"/>
      <c r="AC39" s="126" t="s">
        <v>4</v>
      </c>
      <c r="AD39" s="37"/>
      <c r="AE39" s="64"/>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row>
    <row r="40" spans="1:133" ht="18" x14ac:dyDescent="0.35">
      <c r="A40" s="62"/>
      <c r="B40" s="218" t="s">
        <v>29</v>
      </c>
      <c r="C40" s="219"/>
      <c r="D40" s="124">
        <v>1</v>
      </c>
      <c r="E40" s="222" t="str">
        <f>_xlfn.IFS('Poule G'!L12=1,'Poule G'!D12,'Poule G'!L13=1,'Poule G'!D13,'Poule G'!L14=1,'Poule G'!D14,'Poule G'!L15=1,'Poule G'!D15)</f>
        <v>België</v>
      </c>
      <c r="F40" s="222"/>
      <c r="G40" s="222"/>
      <c r="H40" s="124"/>
      <c r="I40" s="124"/>
      <c r="J40" s="103"/>
      <c r="K40" s="63"/>
      <c r="L40" s="218" t="s">
        <v>30</v>
      </c>
      <c r="M40" s="219"/>
      <c r="N40" s="124">
        <v>1</v>
      </c>
      <c r="O40" s="222" t="str">
        <f>_xlfn.IFS('Poule H'!L12=1,'Poule H'!D12,'Poule H'!L13=1,'Poule H'!D13,'Poule H'!L14=1,'Poule H'!D14,'Poule H'!L15=1,'Poule H'!D15)</f>
        <v>Spanje</v>
      </c>
      <c r="P40" s="222"/>
      <c r="Q40" s="222"/>
      <c r="R40" s="124"/>
      <c r="S40" s="124"/>
      <c r="T40" s="103"/>
      <c r="U40" s="64"/>
      <c r="V40" s="218" t="s">
        <v>124</v>
      </c>
      <c r="W40" s="219"/>
      <c r="X40" s="124">
        <v>1</v>
      </c>
      <c r="Y40" s="222" t="str">
        <f>_xlfn.IFS('Poule I'!L12=1,'Poule I'!D12,'Poule I'!L13=1,'Poule I'!D13,'Poule I'!L14=1,'Poule I'!D14,'Poule I'!L15=1,'Poule I'!D15)</f>
        <v>Frankrijk</v>
      </c>
      <c r="Z40" s="222"/>
      <c r="AA40" s="222"/>
      <c r="AB40" s="124"/>
      <c r="AC40" s="124"/>
      <c r="AD40" s="103"/>
      <c r="AE40" s="64"/>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row>
    <row r="41" spans="1:133" ht="18" x14ac:dyDescent="0.35">
      <c r="A41" s="62"/>
      <c r="B41" s="218"/>
      <c r="C41" s="219"/>
      <c r="D41" s="124">
        <v>2</v>
      </c>
      <c r="E41" s="222" t="e">
        <f>_xlfn.IFS('Poule G'!L12=2,'Poule G'!D12,'Poule G'!L13=2,'Poule G'!D13,'Poule G'!L14=2,'Poule G'!D14,'Poule G'!L15=2,'Poule G'!D15)</f>
        <v>#N/A</v>
      </c>
      <c r="F41" s="222"/>
      <c r="G41" s="222"/>
      <c r="H41" s="124"/>
      <c r="I41" s="124"/>
      <c r="J41" s="103"/>
      <c r="K41" s="63"/>
      <c r="L41" s="218"/>
      <c r="M41" s="219"/>
      <c r="N41" s="124">
        <v>2</v>
      </c>
      <c r="O41" s="222" t="e">
        <f>_xlfn.IFS('Poule H'!L12=2,'Poule H'!D12,'Poule H'!L13=2,'Poule H'!D13,'Poule H'!L14=2,'Poule H'!D14,'Poule H'!L15=2,'Poule H'!D15)</f>
        <v>#N/A</v>
      </c>
      <c r="P41" s="222"/>
      <c r="Q41" s="222"/>
      <c r="R41" s="124"/>
      <c r="S41" s="124"/>
      <c r="T41" s="103"/>
      <c r="U41" s="64"/>
      <c r="V41" s="218"/>
      <c r="W41" s="219"/>
      <c r="X41" s="124">
        <v>2</v>
      </c>
      <c r="Y41" s="222" t="e">
        <f>_xlfn.IFS('Poule I'!L12=2,'Poule I'!D12,'Poule I'!L13=2,'Poule I'!D13,'Poule I'!L14=2,'Poule I'!D14,'Poule I'!L15=2,'Poule I'!D15)</f>
        <v>#N/A</v>
      </c>
      <c r="Z41" s="222"/>
      <c r="AA41" s="222"/>
      <c r="AB41" s="124"/>
      <c r="AC41" s="124"/>
      <c r="AD41" s="103"/>
      <c r="AE41" s="64"/>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row>
    <row r="42" spans="1:133" ht="18.600000000000001" thickBot="1" x14ac:dyDescent="0.4">
      <c r="A42" s="62"/>
      <c r="B42" s="220"/>
      <c r="C42" s="221"/>
      <c r="D42" s="104">
        <v>3</v>
      </c>
      <c r="E42" s="223" t="e">
        <f>'3e plek'!B8</f>
        <v>#N/A</v>
      </c>
      <c r="F42" s="223"/>
      <c r="G42" s="223"/>
      <c r="H42" s="104"/>
      <c r="I42" s="104"/>
      <c r="J42" s="105"/>
      <c r="K42" s="63"/>
      <c r="L42" s="220"/>
      <c r="M42" s="221"/>
      <c r="N42" s="104">
        <v>3</v>
      </c>
      <c r="O42" s="223" t="e">
        <f>'3e plek'!B9</f>
        <v>#N/A</v>
      </c>
      <c r="P42" s="223"/>
      <c r="Q42" s="223"/>
      <c r="R42" s="104"/>
      <c r="S42" s="104"/>
      <c r="T42" s="105"/>
      <c r="U42" s="64"/>
      <c r="V42" s="220"/>
      <c r="W42" s="221"/>
      <c r="X42" s="104">
        <v>3</v>
      </c>
      <c r="Y42" s="223" t="e">
        <f>'3e plek'!B10</f>
        <v>#N/A</v>
      </c>
      <c r="Z42" s="223"/>
      <c r="AA42" s="223"/>
      <c r="AB42" s="104"/>
      <c r="AC42" s="104"/>
      <c r="AD42" s="105"/>
      <c r="AE42" s="64"/>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row>
    <row r="43" spans="1:133" ht="8.25" customHeight="1" thickBot="1" x14ac:dyDescent="0.35">
      <c r="A43" s="62"/>
      <c r="B43" s="63"/>
      <c r="C43" s="63"/>
      <c r="D43" s="63"/>
      <c r="E43" s="63"/>
      <c r="F43" s="63"/>
      <c r="G43" s="63"/>
      <c r="H43" s="63"/>
      <c r="I43" s="63"/>
      <c r="J43" s="63"/>
      <c r="K43" s="63"/>
      <c r="L43" s="63"/>
      <c r="M43" s="63"/>
      <c r="N43" s="63"/>
      <c r="O43" s="63"/>
      <c r="P43" s="63"/>
      <c r="Q43" s="63"/>
      <c r="R43" s="63"/>
      <c r="S43" s="63"/>
      <c r="T43" s="63"/>
      <c r="U43" s="66"/>
      <c r="V43" s="63"/>
      <c r="W43" s="63"/>
      <c r="X43" s="63"/>
      <c r="Y43" s="63"/>
      <c r="Z43" s="63"/>
      <c r="AA43" s="63"/>
      <c r="AB43" s="63"/>
      <c r="AC43" s="63"/>
      <c r="AD43" s="63"/>
      <c r="AE43" s="64"/>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row>
    <row r="44" spans="1:133" x14ac:dyDescent="0.3">
      <c r="A44" s="62"/>
      <c r="B44" s="68" t="s">
        <v>0</v>
      </c>
      <c r="C44" s="69" t="s">
        <v>1</v>
      </c>
      <c r="D44" s="177" t="s">
        <v>2</v>
      </c>
      <c r="E44" s="177"/>
      <c r="F44" s="177"/>
      <c r="G44" s="177"/>
      <c r="H44" s="177" t="s">
        <v>3</v>
      </c>
      <c r="I44" s="177"/>
      <c r="J44" s="217"/>
      <c r="K44" s="63"/>
      <c r="L44" s="68" t="s">
        <v>0</v>
      </c>
      <c r="M44" s="69" t="s">
        <v>1</v>
      </c>
      <c r="N44" s="177" t="s">
        <v>2</v>
      </c>
      <c r="O44" s="177"/>
      <c r="P44" s="177"/>
      <c r="Q44" s="177"/>
      <c r="R44" s="177" t="s">
        <v>3</v>
      </c>
      <c r="S44" s="177"/>
      <c r="T44" s="217"/>
      <c r="U44" s="64"/>
      <c r="V44" s="68" t="s">
        <v>0</v>
      </c>
      <c r="W44" s="69" t="s">
        <v>1</v>
      </c>
      <c r="X44" s="177" t="s">
        <v>2</v>
      </c>
      <c r="Y44" s="177"/>
      <c r="Z44" s="177"/>
      <c r="AA44" s="177"/>
      <c r="AB44" s="177" t="s">
        <v>3</v>
      </c>
      <c r="AC44" s="177"/>
      <c r="AD44" s="217"/>
      <c r="AE44" s="64"/>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row>
    <row r="45" spans="1:133" x14ac:dyDescent="0.3">
      <c r="A45" s="62"/>
      <c r="B45" s="102">
        <v>46190</v>
      </c>
      <c r="C45" s="123">
        <v>0.125</v>
      </c>
      <c r="D45" s="124"/>
      <c r="E45" s="125" t="str">
        <f>'Poule J'!D12</f>
        <v>Argentinië</v>
      </c>
      <c r="F45" s="126" t="s">
        <v>4</v>
      </c>
      <c r="G45" s="127" t="str">
        <f>'Poule J'!D13</f>
        <v>Algerije</v>
      </c>
      <c r="H45" s="36"/>
      <c r="I45" s="126" t="s">
        <v>4</v>
      </c>
      <c r="J45" s="37"/>
      <c r="K45" s="63"/>
      <c r="L45" s="102">
        <v>46190</v>
      </c>
      <c r="M45" s="123">
        <v>0.79166666666666663</v>
      </c>
      <c r="N45" s="124"/>
      <c r="O45" s="125" t="str">
        <f>'Poule K'!D12</f>
        <v>Portugal</v>
      </c>
      <c r="P45" s="126" t="s">
        <v>4</v>
      </c>
      <c r="Q45" s="127" t="str">
        <f>'Poule K'!D13</f>
        <v>Congo</v>
      </c>
      <c r="R45" s="36"/>
      <c r="S45" s="126" t="s">
        <v>4</v>
      </c>
      <c r="T45" s="37"/>
      <c r="U45" s="64"/>
      <c r="V45" s="102">
        <v>46190</v>
      </c>
      <c r="W45" s="123">
        <v>0.91666666666666663</v>
      </c>
      <c r="X45" s="124"/>
      <c r="Y45" s="125" t="str">
        <f>'Poule L'!D12</f>
        <v>Engeland</v>
      </c>
      <c r="Z45" s="126" t="s">
        <v>4</v>
      </c>
      <c r="AA45" s="127" t="str">
        <f>'Poule L'!D13</f>
        <v>Kroatië</v>
      </c>
      <c r="AB45" s="36"/>
      <c r="AC45" s="126" t="s">
        <v>4</v>
      </c>
      <c r="AD45" s="37"/>
      <c r="AE45" s="64"/>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row>
    <row r="46" spans="1:133" x14ac:dyDescent="0.3">
      <c r="A46" s="62"/>
      <c r="B46" s="102">
        <v>46190</v>
      </c>
      <c r="C46" s="123">
        <v>0.25</v>
      </c>
      <c r="D46" s="124"/>
      <c r="E46" s="125" t="str">
        <f>'Poule J'!F3</f>
        <v>Oostenrijk</v>
      </c>
      <c r="F46" s="126" t="s">
        <v>4</v>
      </c>
      <c r="G46" s="127" t="str">
        <f>'Poule J'!H3</f>
        <v>Jordanië</v>
      </c>
      <c r="H46" s="36"/>
      <c r="I46" s="126" t="s">
        <v>4</v>
      </c>
      <c r="J46" s="37"/>
      <c r="K46" s="63"/>
      <c r="L46" s="102">
        <v>46191</v>
      </c>
      <c r="M46" s="123">
        <v>0.16666666666666666</v>
      </c>
      <c r="N46" s="124"/>
      <c r="O46" s="125" t="str">
        <f>'Poule K'!F3</f>
        <v>Oezbekistan</v>
      </c>
      <c r="P46" s="126" t="s">
        <v>4</v>
      </c>
      <c r="Q46" s="127" t="str">
        <f>'Poule K'!H3</f>
        <v>Colombia</v>
      </c>
      <c r="R46" s="36"/>
      <c r="S46" s="126" t="s">
        <v>4</v>
      </c>
      <c r="T46" s="37"/>
      <c r="U46" s="64"/>
      <c r="V46" s="102">
        <v>46191</v>
      </c>
      <c r="W46" s="123">
        <v>4.1666666666666664E-2</v>
      </c>
      <c r="X46" s="124"/>
      <c r="Y46" s="125" t="str">
        <f>'Poule L'!F3</f>
        <v>Ghana</v>
      </c>
      <c r="Z46" s="126" t="s">
        <v>4</v>
      </c>
      <c r="AA46" s="127" t="str">
        <f>'Poule L'!H3</f>
        <v>Panama</v>
      </c>
      <c r="AB46" s="36"/>
      <c r="AC46" s="126" t="s">
        <v>4</v>
      </c>
      <c r="AD46" s="37"/>
      <c r="AE46" s="64"/>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row>
    <row r="47" spans="1:133" x14ac:dyDescent="0.3">
      <c r="A47" s="62"/>
      <c r="B47" s="102">
        <v>46195</v>
      </c>
      <c r="C47" s="123">
        <v>0.79166666666666663</v>
      </c>
      <c r="D47" s="124"/>
      <c r="E47" s="125" t="str">
        <f>E45</f>
        <v>Argentinië</v>
      </c>
      <c r="F47" s="126" t="s">
        <v>4</v>
      </c>
      <c r="G47" s="127" t="str">
        <f>E46</f>
        <v>Oostenrijk</v>
      </c>
      <c r="H47" s="36"/>
      <c r="I47" s="126" t="s">
        <v>4</v>
      </c>
      <c r="J47" s="37"/>
      <c r="K47" s="63"/>
      <c r="L47" s="102">
        <v>46196</v>
      </c>
      <c r="M47" s="123">
        <v>0.79166666666666663</v>
      </c>
      <c r="N47" s="124"/>
      <c r="O47" s="125" t="str">
        <f>O45</f>
        <v>Portugal</v>
      </c>
      <c r="P47" s="126" t="s">
        <v>4</v>
      </c>
      <c r="Q47" s="127" t="str">
        <f>O46</f>
        <v>Oezbekistan</v>
      </c>
      <c r="R47" s="36"/>
      <c r="S47" s="126" t="s">
        <v>4</v>
      </c>
      <c r="T47" s="37"/>
      <c r="U47" s="64"/>
      <c r="V47" s="102">
        <v>46196</v>
      </c>
      <c r="W47" s="123">
        <v>0.91666666666666663</v>
      </c>
      <c r="X47" s="124"/>
      <c r="Y47" s="125" t="str">
        <f>Y45</f>
        <v>Engeland</v>
      </c>
      <c r="Z47" s="126" t="s">
        <v>4</v>
      </c>
      <c r="AA47" s="127" t="str">
        <f>Y46</f>
        <v>Ghana</v>
      </c>
      <c r="AB47" s="36"/>
      <c r="AC47" s="126" t="s">
        <v>4</v>
      </c>
      <c r="AD47" s="37"/>
      <c r="AE47" s="64"/>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row>
    <row r="48" spans="1:133" x14ac:dyDescent="0.3">
      <c r="A48" s="62"/>
      <c r="B48" s="102">
        <v>46195</v>
      </c>
      <c r="C48" s="123">
        <v>0.20833333333333334</v>
      </c>
      <c r="D48" s="124"/>
      <c r="E48" s="125" t="str">
        <f>G46</f>
        <v>Jordanië</v>
      </c>
      <c r="F48" s="126" t="s">
        <v>4</v>
      </c>
      <c r="G48" s="127" t="str">
        <f>G45</f>
        <v>Algerije</v>
      </c>
      <c r="H48" s="36"/>
      <c r="I48" s="126" t="s">
        <v>4</v>
      </c>
      <c r="J48" s="37"/>
      <c r="K48" s="63"/>
      <c r="L48" s="102">
        <v>46197</v>
      </c>
      <c r="M48" s="123">
        <v>0.16666666666666666</v>
      </c>
      <c r="N48" s="124"/>
      <c r="O48" s="125" t="str">
        <f>Q46</f>
        <v>Colombia</v>
      </c>
      <c r="P48" s="126" t="s">
        <v>4</v>
      </c>
      <c r="Q48" s="127" t="str">
        <f>Q45</f>
        <v>Congo</v>
      </c>
      <c r="R48" s="36"/>
      <c r="S48" s="126" t="s">
        <v>4</v>
      </c>
      <c r="T48" s="37"/>
      <c r="U48" s="64"/>
      <c r="V48" s="102">
        <v>46197</v>
      </c>
      <c r="W48" s="123">
        <v>4.1666666666666664E-2</v>
      </c>
      <c r="X48" s="124"/>
      <c r="Y48" s="125" t="str">
        <f>AA46</f>
        <v>Panama</v>
      </c>
      <c r="Z48" s="126" t="s">
        <v>4</v>
      </c>
      <c r="AA48" s="127" t="str">
        <f>AA45</f>
        <v>Kroatië</v>
      </c>
      <c r="AB48" s="36"/>
      <c r="AC48" s="126" t="s">
        <v>4</v>
      </c>
      <c r="AD48" s="37"/>
      <c r="AE48" s="64"/>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row>
    <row r="49" spans="1:133" x14ac:dyDescent="0.3">
      <c r="A49" s="62"/>
      <c r="B49" s="102">
        <v>46201</v>
      </c>
      <c r="C49" s="123">
        <v>0.16666666666666666</v>
      </c>
      <c r="D49" s="124"/>
      <c r="E49" s="125" t="str">
        <f>G46</f>
        <v>Jordanië</v>
      </c>
      <c r="F49" s="126" t="s">
        <v>4</v>
      </c>
      <c r="G49" s="127" t="str">
        <f>E45</f>
        <v>Argentinië</v>
      </c>
      <c r="H49" s="36"/>
      <c r="I49" s="126" t="s">
        <v>4</v>
      </c>
      <c r="J49" s="37"/>
      <c r="K49" s="63"/>
      <c r="L49" s="102">
        <v>46201</v>
      </c>
      <c r="M49" s="123">
        <v>6.25E-2</v>
      </c>
      <c r="N49" s="124"/>
      <c r="O49" s="125" t="str">
        <f>Q46</f>
        <v>Colombia</v>
      </c>
      <c r="P49" s="126" t="s">
        <v>4</v>
      </c>
      <c r="Q49" s="127" t="str">
        <f>O45</f>
        <v>Portugal</v>
      </c>
      <c r="R49" s="36"/>
      <c r="S49" s="126" t="s">
        <v>4</v>
      </c>
      <c r="T49" s="37"/>
      <c r="U49" s="64"/>
      <c r="V49" s="102">
        <v>46200</v>
      </c>
      <c r="W49" s="123">
        <v>0.95833333333333337</v>
      </c>
      <c r="X49" s="124"/>
      <c r="Y49" s="125" t="str">
        <f>AA46</f>
        <v>Panama</v>
      </c>
      <c r="Z49" s="126" t="s">
        <v>4</v>
      </c>
      <c r="AA49" s="127" t="str">
        <f>Y45</f>
        <v>Engeland</v>
      </c>
      <c r="AB49" s="36"/>
      <c r="AC49" s="126" t="s">
        <v>4</v>
      </c>
      <c r="AD49" s="37"/>
      <c r="AE49" s="64"/>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row>
    <row r="50" spans="1:133" x14ac:dyDescent="0.3">
      <c r="A50" s="62"/>
      <c r="B50" s="102">
        <v>46201</v>
      </c>
      <c r="C50" s="123">
        <v>0.16666666666666666</v>
      </c>
      <c r="D50" s="124"/>
      <c r="E50" s="125" t="str">
        <f>G45</f>
        <v>Algerije</v>
      </c>
      <c r="F50" s="126" t="s">
        <v>4</v>
      </c>
      <c r="G50" s="127" t="str">
        <f>E46</f>
        <v>Oostenrijk</v>
      </c>
      <c r="H50" s="36"/>
      <c r="I50" s="126" t="s">
        <v>4</v>
      </c>
      <c r="J50" s="37"/>
      <c r="K50" s="63"/>
      <c r="L50" s="102">
        <v>46201</v>
      </c>
      <c r="M50" s="123">
        <v>6.25E-2</v>
      </c>
      <c r="N50" s="124"/>
      <c r="O50" s="125" t="str">
        <f>Q45</f>
        <v>Congo</v>
      </c>
      <c r="P50" s="126" t="s">
        <v>4</v>
      </c>
      <c r="Q50" s="127" t="str">
        <f>O46</f>
        <v>Oezbekistan</v>
      </c>
      <c r="R50" s="36"/>
      <c r="S50" s="126" t="s">
        <v>4</v>
      </c>
      <c r="T50" s="37"/>
      <c r="U50" s="64"/>
      <c r="V50" s="102">
        <v>46200</v>
      </c>
      <c r="W50" s="123">
        <v>0.95833333333333337</v>
      </c>
      <c r="X50" s="124"/>
      <c r="Y50" s="125" t="str">
        <f>AA45</f>
        <v>Kroatië</v>
      </c>
      <c r="Z50" s="126" t="s">
        <v>4</v>
      </c>
      <c r="AA50" s="127" t="str">
        <f>Y46</f>
        <v>Ghana</v>
      </c>
      <c r="AB50" s="36"/>
      <c r="AC50" s="126" t="s">
        <v>4</v>
      </c>
      <c r="AD50" s="37"/>
      <c r="AE50" s="64"/>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row>
    <row r="51" spans="1:133" ht="18" x14ac:dyDescent="0.35">
      <c r="A51" s="62"/>
      <c r="B51" s="218" t="s">
        <v>125</v>
      </c>
      <c r="C51" s="219"/>
      <c r="D51" s="124">
        <v>1</v>
      </c>
      <c r="E51" s="222" t="str">
        <f>_xlfn.IFS('Poule J'!L12=1,'Poule J'!D12,'Poule J'!L13=1,'Poule J'!D13,'Poule J'!L14=1,'Poule J'!D14,'Poule J'!L15=1,'Poule J'!D15)</f>
        <v>Argentinië</v>
      </c>
      <c r="F51" s="222"/>
      <c r="G51" s="222"/>
      <c r="H51" s="124"/>
      <c r="I51" s="124"/>
      <c r="J51" s="103"/>
      <c r="K51" s="63"/>
      <c r="L51" s="218" t="s">
        <v>126</v>
      </c>
      <c r="M51" s="219"/>
      <c r="N51" s="124">
        <v>1</v>
      </c>
      <c r="O51" s="222" t="str">
        <f>_xlfn.IFS('Poule K'!L12=1,'Poule K'!D12,'Poule K'!L13=1,'Poule K'!D13,'Poule K'!L14=1,'Poule K'!D14,'Poule K'!L15=1,'Poule K'!D15)</f>
        <v>Portugal</v>
      </c>
      <c r="P51" s="222"/>
      <c r="Q51" s="222"/>
      <c r="R51" s="124"/>
      <c r="S51" s="124"/>
      <c r="T51" s="103"/>
      <c r="U51" s="64"/>
      <c r="V51" s="218" t="s">
        <v>127</v>
      </c>
      <c r="W51" s="219"/>
      <c r="X51" s="124">
        <v>1</v>
      </c>
      <c r="Y51" s="222" t="str">
        <f>_xlfn.IFS('Poule L'!L12=1,'Poule L'!D12,'Poule L'!L13=1,'Poule L'!D13,'Poule L'!L14=1,'Poule L'!D14,'Poule L'!L15=1,'Poule L'!D15)</f>
        <v>Engeland</v>
      </c>
      <c r="Z51" s="222"/>
      <c r="AA51" s="222"/>
      <c r="AB51" s="124"/>
      <c r="AC51" s="124"/>
      <c r="AD51" s="103"/>
      <c r="AE51" s="64"/>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row>
    <row r="52" spans="1:133" ht="18" x14ac:dyDescent="0.35">
      <c r="A52" s="62"/>
      <c r="B52" s="218"/>
      <c r="C52" s="219"/>
      <c r="D52" s="124">
        <v>2</v>
      </c>
      <c r="E52" s="222" t="e">
        <f>_xlfn.IFS('Poule J'!L12=2,'Poule J'!D12,'Poule J'!L13=2,'Poule J'!D13,'Poule J'!L14=2,'Poule J'!D14,'Poule J'!L15=2,'Poule J'!D15)</f>
        <v>#N/A</v>
      </c>
      <c r="F52" s="222"/>
      <c r="G52" s="222"/>
      <c r="H52" s="124"/>
      <c r="I52" s="124"/>
      <c r="J52" s="103"/>
      <c r="K52" s="63"/>
      <c r="L52" s="218"/>
      <c r="M52" s="219"/>
      <c r="N52" s="124">
        <v>2</v>
      </c>
      <c r="O52" s="222" t="e">
        <f>_xlfn.IFS('Poule K'!L12=2,'Poule K'!D12,'Poule K'!L13=2,'Poule K'!D13,'Poule K'!L14=2,'Poule K'!D14,'Poule K'!L15=2,'Poule K'!D15)</f>
        <v>#N/A</v>
      </c>
      <c r="P52" s="222"/>
      <c r="Q52" s="222"/>
      <c r="R52" s="124"/>
      <c r="S52" s="124"/>
      <c r="T52" s="103"/>
      <c r="U52" s="64"/>
      <c r="V52" s="218"/>
      <c r="W52" s="219"/>
      <c r="X52" s="124">
        <v>2</v>
      </c>
      <c r="Y52" s="222" t="e">
        <f>_xlfn.IFS('Poule L'!L12=2,'Poule L'!D12,'Poule L'!L13=2,'Poule L'!D13,'Poule L'!L14=2,'Poule L'!D14,'Poule L'!L15=2,'Poule L'!D15)</f>
        <v>#N/A</v>
      </c>
      <c r="Z52" s="222"/>
      <c r="AA52" s="222"/>
      <c r="AB52" s="124"/>
      <c r="AC52" s="124"/>
      <c r="AD52" s="103"/>
      <c r="AE52" s="64"/>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row>
    <row r="53" spans="1:133" ht="18.600000000000001" thickBot="1" x14ac:dyDescent="0.4">
      <c r="A53" s="62"/>
      <c r="B53" s="220"/>
      <c r="C53" s="221"/>
      <c r="D53" s="104">
        <v>3</v>
      </c>
      <c r="E53" s="223" t="e">
        <f>'3e plek'!B11</f>
        <v>#N/A</v>
      </c>
      <c r="F53" s="223"/>
      <c r="G53" s="223"/>
      <c r="H53" s="104"/>
      <c r="I53" s="104"/>
      <c r="J53" s="105"/>
      <c r="K53" s="63"/>
      <c r="L53" s="220"/>
      <c r="M53" s="221"/>
      <c r="N53" s="104">
        <v>3</v>
      </c>
      <c r="O53" s="223" t="e">
        <f>'3e plek'!B12</f>
        <v>#N/A</v>
      </c>
      <c r="P53" s="223"/>
      <c r="Q53" s="223"/>
      <c r="R53" s="104"/>
      <c r="S53" s="104"/>
      <c r="T53" s="105"/>
      <c r="U53" s="64"/>
      <c r="V53" s="220"/>
      <c r="W53" s="221"/>
      <c r="X53" s="104">
        <v>3</v>
      </c>
      <c r="Y53" s="223" t="e">
        <f>'3e plek'!B13</f>
        <v>#N/A</v>
      </c>
      <c r="Z53" s="223"/>
      <c r="AA53" s="223"/>
      <c r="AB53" s="104"/>
      <c r="AC53" s="104"/>
      <c r="AD53" s="105"/>
      <c r="AE53" s="64"/>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row>
    <row r="54" spans="1:133" ht="9" customHeight="1" thickBot="1" x14ac:dyDescent="0.35">
      <c r="A54" s="62"/>
      <c r="B54" s="63"/>
      <c r="C54" s="63"/>
      <c r="D54" s="63"/>
      <c r="E54" s="63"/>
      <c r="F54" s="63"/>
      <c r="G54" s="63"/>
      <c r="H54" s="63"/>
      <c r="I54" s="63"/>
      <c r="J54" s="63"/>
      <c r="K54" s="63"/>
      <c r="L54" s="63"/>
      <c r="M54" s="63"/>
      <c r="N54" s="63"/>
      <c r="O54" s="63"/>
      <c r="P54" s="63"/>
      <c r="Q54" s="63"/>
      <c r="R54" s="63"/>
      <c r="S54" s="63"/>
      <c r="T54" s="63"/>
      <c r="U54" s="66"/>
      <c r="V54" s="63"/>
      <c r="W54" s="63"/>
      <c r="X54" s="63"/>
      <c r="Y54" s="63"/>
      <c r="Z54" s="63"/>
      <c r="AA54" s="63"/>
      <c r="AB54" s="63"/>
      <c r="AC54" s="63"/>
      <c r="AD54" s="63"/>
      <c r="AE54" s="128"/>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row>
    <row r="55" spans="1:133" ht="14.25" customHeight="1" x14ac:dyDescent="0.3">
      <c r="A55" s="62"/>
      <c r="B55" s="201" t="s">
        <v>712</v>
      </c>
      <c r="C55" s="177" t="s">
        <v>0</v>
      </c>
      <c r="D55" s="177"/>
      <c r="E55" s="177" t="s">
        <v>1</v>
      </c>
      <c r="F55" s="177"/>
      <c r="G55" s="177" t="s">
        <v>2</v>
      </c>
      <c r="H55" s="177"/>
      <c r="I55" s="177"/>
      <c r="J55" s="177"/>
      <c r="K55" s="177"/>
      <c r="L55" s="177"/>
      <c r="M55" s="69"/>
      <c r="N55" s="69"/>
      <c r="O55" s="177" t="s">
        <v>115</v>
      </c>
      <c r="P55" s="177"/>
      <c r="Q55" s="177"/>
      <c r="R55" s="70"/>
      <c r="S55" s="177" t="s">
        <v>713</v>
      </c>
      <c r="T55" s="177"/>
      <c r="U55" s="177"/>
      <c r="V55" s="177"/>
      <c r="W55" s="177"/>
      <c r="X55" s="177"/>
      <c r="Y55" s="177"/>
      <c r="Z55" s="177"/>
      <c r="AA55" s="177"/>
      <c r="AB55" s="177"/>
      <c r="AC55" s="177"/>
      <c r="AD55" s="217"/>
      <c r="AE55" s="128"/>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row>
    <row r="56" spans="1:133" ht="14.25" customHeight="1" x14ac:dyDescent="0.3">
      <c r="A56" s="62"/>
      <c r="B56" s="207"/>
      <c r="C56" s="197">
        <f>'Knock-Out'!A3</f>
        <v>46201</v>
      </c>
      <c r="D56" s="198"/>
      <c r="E56" s="199">
        <f>'Knock-Out'!B3</f>
        <v>0.875</v>
      </c>
      <c r="F56" s="199"/>
      <c r="G56" s="200" t="e">
        <f>'Knock-Out'!D3</f>
        <v>#N/A</v>
      </c>
      <c r="H56" s="200"/>
      <c r="I56" s="126" t="s">
        <v>4</v>
      </c>
      <c r="J56" s="200" t="e">
        <f>'Knock-Out'!F3</f>
        <v>#N/A</v>
      </c>
      <c r="K56" s="200"/>
      <c r="L56" s="200"/>
      <c r="M56" s="124"/>
      <c r="N56" s="124"/>
      <c r="O56" s="36"/>
      <c r="P56" s="126" t="s">
        <v>4</v>
      </c>
      <c r="Q56" s="36"/>
      <c r="R56" s="129"/>
      <c r="S56" s="195" t="s">
        <v>4</v>
      </c>
      <c r="T56" s="195"/>
      <c r="U56" s="195"/>
      <c r="V56" s="195"/>
      <c r="W56" s="195"/>
      <c r="X56" s="195"/>
      <c r="Y56" s="195"/>
      <c r="Z56" s="195"/>
      <c r="AA56" s="195"/>
      <c r="AB56" s="195"/>
      <c r="AC56" s="195"/>
      <c r="AD56" s="196"/>
      <c r="AE56" s="128"/>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row>
    <row r="57" spans="1:133" ht="14.25" customHeight="1" x14ac:dyDescent="0.3">
      <c r="A57" s="62"/>
      <c r="B57" s="207"/>
      <c r="C57" s="192">
        <f>'Knock-Out'!A4</f>
        <v>46202</v>
      </c>
      <c r="D57" s="204"/>
      <c r="E57" s="193">
        <f>'Knock-Out'!B4</f>
        <v>0.79166666666666663</v>
      </c>
      <c r="F57" s="193"/>
      <c r="G57" s="194" t="str">
        <f>'Knock-Out'!D4</f>
        <v>Brazilië</v>
      </c>
      <c r="H57" s="194"/>
      <c r="I57" s="130" t="s">
        <v>4</v>
      </c>
      <c r="J57" s="194" t="e">
        <f>'Knock-Out'!F4</f>
        <v>#N/A</v>
      </c>
      <c r="K57" s="194"/>
      <c r="L57" s="194"/>
      <c r="M57" s="77"/>
      <c r="N57" s="77"/>
      <c r="O57" s="36"/>
      <c r="P57" s="130" t="s">
        <v>4</v>
      </c>
      <c r="Q57" s="36"/>
      <c r="R57" s="73"/>
      <c r="S57" s="195" t="s">
        <v>4</v>
      </c>
      <c r="T57" s="195"/>
      <c r="U57" s="195"/>
      <c r="V57" s="195"/>
      <c r="W57" s="195"/>
      <c r="X57" s="195"/>
      <c r="Y57" s="195"/>
      <c r="Z57" s="195"/>
      <c r="AA57" s="195"/>
      <c r="AB57" s="195"/>
      <c r="AC57" s="195"/>
      <c r="AD57" s="196"/>
      <c r="AE57" s="128"/>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row>
    <row r="58" spans="1:133" ht="14.25" customHeight="1" x14ac:dyDescent="0.3">
      <c r="A58" s="62"/>
      <c r="B58" s="207"/>
      <c r="C58" s="197">
        <f>'Knock-Out'!A5</f>
        <v>46202</v>
      </c>
      <c r="D58" s="198"/>
      <c r="E58" s="199">
        <f>'Knock-Out'!B5</f>
        <v>0.9375</v>
      </c>
      <c r="F58" s="199"/>
      <c r="G58" s="200" t="str">
        <f>'Knock-Out'!D5</f>
        <v>Duitsland</v>
      </c>
      <c r="H58" s="200"/>
      <c r="I58" s="126" t="s">
        <v>4</v>
      </c>
      <c r="J58" s="200" t="e">
        <f>'Knock-Out'!F5</f>
        <v>#N/A</v>
      </c>
      <c r="K58" s="200"/>
      <c r="L58" s="200"/>
      <c r="M58" s="124"/>
      <c r="N58" s="124"/>
      <c r="O58" s="36"/>
      <c r="P58" s="126" t="s">
        <v>4</v>
      </c>
      <c r="Q58" s="36"/>
      <c r="R58" s="129"/>
      <c r="S58" s="195" t="s">
        <v>4</v>
      </c>
      <c r="T58" s="195"/>
      <c r="U58" s="195"/>
      <c r="V58" s="195"/>
      <c r="W58" s="195"/>
      <c r="X58" s="195"/>
      <c r="Y58" s="195"/>
      <c r="Z58" s="195"/>
      <c r="AA58" s="195"/>
      <c r="AB58" s="195"/>
      <c r="AC58" s="195"/>
      <c r="AD58" s="196"/>
      <c r="AE58" s="128"/>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row>
    <row r="59" spans="1:133" ht="14.25" customHeight="1" x14ac:dyDescent="0.3">
      <c r="A59" s="62"/>
      <c r="B59" s="207"/>
      <c r="C59" s="192">
        <f>'Knock-Out'!A6</f>
        <v>46203</v>
      </c>
      <c r="D59" s="204"/>
      <c r="E59" s="193">
        <f>'Knock-Out'!B6</f>
        <v>0.125</v>
      </c>
      <c r="F59" s="193"/>
      <c r="G59" s="194" t="str">
        <f>'Knock-Out'!D6</f>
        <v>Nederland</v>
      </c>
      <c r="H59" s="194"/>
      <c r="I59" s="130" t="s">
        <v>4</v>
      </c>
      <c r="J59" s="194" t="e">
        <f>'Knock-Out'!F6</f>
        <v>#N/A</v>
      </c>
      <c r="K59" s="194"/>
      <c r="L59" s="194"/>
      <c r="M59" s="77"/>
      <c r="N59" s="77"/>
      <c r="O59" s="36"/>
      <c r="P59" s="130" t="s">
        <v>4</v>
      </c>
      <c r="Q59" s="36"/>
      <c r="R59" s="73"/>
      <c r="S59" s="214" t="s">
        <v>4</v>
      </c>
      <c r="T59" s="215"/>
      <c r="U59" s="215"/>
      <c r="V59" s="215"/>
      <c r="W59" s="215"/>
      <c r="X59" s="215"/>
      <c r="Y59" s="215"/>
      <c r="Z59" s="215"/>
      <c r="AA59" s="215"/>
      <c r="AB59" s="215"/>
      <c r="AC59" s="215"/>
      <c r="AD59" s="216"/>
      <c r="AE59" s="128"/>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row>
    <row r="60" spans="1:133" ht="14.25" customHeight="1" x14ac:dyDescent="0.3">
      <c r="A60" s="62"/>
      <c r="B60" s="207"/>
      <c r="C60" s="197">
        <f>'Knock-Out'!A7</f>
        <v>46203</v>
      </c>
      <c r="D60" s="198"/>
      <c r="E60" s="199">
        <f>'Knock-Out'!B7</f>
        <v>0.79166666666666663</v>
      </c>
      <c r="F60" s="199"/>
      <c r="G60" s="200" t="e">
        <f>'Knock-Out'!D7</f>
        <v>#N/A</v>
      </c>
      <c r="H60" s="200"/>
      <c r="I60" s="126" t="s">
        <v>4</v>
      </c>
      <c r="J60" s="200" t="e">
        <f>'Knock-Out'!F7</f>
        <v>#N/A</v>
      </c>
      <c r="K60" s="200"/>
      <c r="L60" s="200"/>
      <c r="M60" s="124"/>
      <c r="N60" s="124"/>
      <c r="O60" s="36"/>
      <c r="P60" s="126" t="s">
        <v>4</v>
      </c>
      <c r="Q60" s="36"/>
      <c r="R60" s="129"/>
      <c r="S60" s="195" t="s">
        <v>4</v>
      </c>
      <c r="T60" s="195"/>
      <c r="U60" s="195"/>
      <c r="V60" s="195"/>
      <c r="W60" s="195"/>
      <c r="X60" s="195"/>
      <c r="Y60" s="195"/>
      <c r="Z60" s="195"/>
      <c r="AA60" s="195"/>
      <c r="AB60" s="195"/>
      <c r="AC60" s="195"/>
      <c r="AD60" s="196"/>
      <c r="AE60" s="128"/>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row>
    <row r="61" spans="1:133" ht="14.25" customHeight="1" x14ac:dyDescent="0.3">
      <c r="A61" s="62"/>
      <c r="B61" s="207"/>
      <c r="C61" s="192">
        <f>'Knock-Out'!A8</f>
        <v>46203</v>
      </c>
      <c r="D61" s="204"/>
      <c r="E61" s="193">
        <f>'Knock-Out'!B8</f>
        <v>0.95833333333333337</v>
      </c>
      <c r="F61" s="193"/>
      <c r="G61" s="194" t="str">
        <f>'Knock-Out'!D8</f>
        <v>Frankrijk</v>
      </c>
      <c r="H61" s="194"/>
      <c r="I61" s="130" t="s">
        <v>4</v>
      </c>
      <c r="J61" s="194" t="e">
        <f>'Knock-Out'!F8</f>
        <v>#N/A</v>
      </c>
      <c r="K61" s="194"/>
      <c r="L61" s="194"/>
      <c r="M61" s="77"/>
      <c r="N61" s="77"/>
      <c r="O61" s="36"/>
      <c r="P61" s="130" t="s">
        <v>4</v>
      </c>
      <c r="Q61" s="36"/>
      <c r="R61" s="73"/>
      <c r="S61" s="195" t="s">
        <v>4</v>
      </c>
      <c r="T61" s="195"/>
      <c r="U61" s="195"/>
      <c r="V61" s="195"/>
      <c r="W61" s="195"/>
      <c r="X61" s="195"/>
      <c r="Y61" s="195"/>
      <c r="Z61" s="195"/>
      <c r="AA61" s="195"/>
      <c r="AB61" s="195"/>
      <c r="AC61" s="195"/>
      <c r="AD61" s="196"/>
      <c r="AE61" s="128"/>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row>
    <row r="62" spans="1:133" ht="14.25" customHeight="1" x14ac:dyDescent="0.3">
      <c r="A62" s="62"/>
      <c r="B62" s="207"/>
      <c r="C62" s="197">
        <f>'Knock-Out'!A9</f>
        <v>46204</v>
      </c>
      <c r="D62" s="198"/>
      <c r="E62" s="199">
        <f>'Knock-Out'!B9</f>
        <v>0.125</v>
      </c>
      <c r="F62" s="199"/>
      <c r="G62" s="200" t="str">
        <f>'Knock-Out'!D9</f>
        <v>Mexico</v>
      </c>
      <c r="H62" s="200"/>
      <c r="I62" s="126" t="s">
        <v>4</v>
      </c>
      <c r="J62" s="200" t="e">
        <f>'Knock-Out'!F9</f>
        <v>#N/A</v>
      </c>
      <c r="K62" s="200"/>
      <c r="L62" s="200"/>
      <c r="M62" s="124"/>
      <c r="N62" s="124"/>
      <c r="O62" s="132"/>
      <c r="P62" s="126" t="s">
        <v>4</v>
      </c>
      <c r="Q62" s="132"/>
      <c r="R62" s="129"/>
      <c r="S62" s="195" t="s">
        <v>4</v>
      </c>
      <c r="T62" s="195"/>
      <c r="U62" s="195"/>
      <c r="V62" s="195"/>
      <c r="W62" s="195"/>
      <c r="X62" s="195"/>
      <c r="Y62" s="195"/>
      <c r="Z62" s="195"/>
      <c r="AA62" s="195"/>
      <c r="AB62" s="195"/>
      <c r="AC62" s="195"/>
      <c r="AD62" s="196"/>
      <c r="AE62" s="128"/>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row>
    <row r="63" spans="1:133" ht="14.25" customHeight="1" x14ac:dyDescent="0.3">
      <c r="A63" s="62"/>
      <c r="B63" s="207"/>
      <c r="C63" s="192">
        <f>'Knock-Out'!A10</f>
        <v>46204</v>
      </c>
      <c r="D63" s="204"/>
      <c r="E63" s="193">
        <f>'Knock-Out'!B10</f>
        <v>0.75</v>
      </c>
      <c r="F63" s="193"/>
      <c r="G63" s="194" t="str">
        <f>'Knock-Out'!D10</f>
        <v>Engeland</v>
      </c>
      <c r="H63" s="194"/>
      <c r="I63" s="130" t="s">
        <v>4</v>
      </c>
      <c r="J63" s="194" t="e">
        <f>'Knock-Out'!F10</f>
        <v>#N/A</v>
      </c>
      <c r="K63" s="194"/>
      <c r="L63" s="194"/>
      <c r="M63" s="77"/>
      <c r="N63" s="77"/>
      <c r="O63" s="36"/>
      <c r="P63" s="130" t="s">
        <v>4</v>
      </c>
      <c r="Q63" s="36"/>
      <c r="R63" s="73"/>
      <c r="S63" s="195" t="s">
        <v>4</v>
      </c>
      <c r="T63" s="195"/>
      <c r="U63" s="195"/>
      <c r="V63" s="195"/>
      <c r="W63" s="195"/>
      <c r="X63" s="195"/>
      <c r="Y63" s="195"/>
      <c r="Z63" s="195"/>
      <c r="AA63" s="195"/>
      <c r="AB63" s="195"/>
      <c r="AC63" s="195"/>
      <c r="AD63" s="196"/>
      <c r="AE63" s="128"/>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row>
    <row r="64" spans="1:133" ht="14.25" customHeight="1" x14ac:dyDescent="0.3">
      <c r="A64" s="62"/>
      <c r="B64" s="207"/>
      <c r="C64" s="197">
        <f>'Knock-Out'!A11</f>
        <v>46204</v>
      </c>
      <c r="D64" s="198"/>
      <c r="E64" s="199">
        <f>'Knock-Out'!B11</f>
        <v>0.91666666666666663</v>
      </c>
      <c r="F64" s="199"/>
      <c r="G64" s="200" t="str">
        <f>'Knock-Out'!D11</f>
        <v>België</v>
      </c>
      <c r="H64" s="200"/>
      <c r="I64" s="126" t="s">
        <v>4</v>
      </c>
      <c r="J64" s="200" t="e">
        <f>'Knock-Out'!F11</f>
        <v>#N/A</v>
      </c>
      <c r="K64" s="200"/>
      <c r="L64" s="200"/>
      <c r="M64" s="124"/>
      <c r="N64" s="124"/>
      <c r="O64" s="133"/>
      <c r="P64" s="126" t="s">
        <v>4</v>
      </c>
      <c r="Q64" s="133"/>
      <c r="R64" s="129"/>
      <c r="S64" s="195" t="s">
        <v>4</v>
      </c>
      <c r="T64" s="195"/>
      <c r="U64" s="195"/>
      <c r="V64" s="195"/>
      <c r="W64" s="195"/>
      <c r="X64" s="195"/>
      <c r="Y64" s="195"/>
      <c r="Z64" s="195"/>
      <c r="AA64" s="195"/>
      <c r="AB64" s="195"/>
      <c r="AC64" s="195"/>
      <c r="AD64" s="196"/>
      <c r="AE64" s="128"/>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row>
    <row r="65" spans="1:133" ht="14.25" customHeight="1" x14ac:dyDescent="0.3">
      <c r="A65" s="62"/>
      <c r="B65" s="207"/>
      <c r="C65" s="192">
        <f>'Knock-Out'!A12</f>
        <v>46205</v>
      </c>
      <c r="D65" s="204"/>
      <c r="E65" s="193">
        <f>'Knock-Out'!B12</f>
        <v>8.3333333333333329E-2</v>
      </c>
      <c r="F65" s="193"/>
      <c r="G65" s="194" t="str">
        <f>'Knock-Out'!D12</f>
        <v>USA</v>
      </c>
      <c r="H65" s="194"/>
      <c r="I65" s="130" t="s">
        <v>4</v>
      </c>
      <c r="J65" s="194" t="e">
        <f>'Knock-Out'!F12</f>
        <v>#N/A</v>
      </c>
      <c r="K65" s="194"/>
      <c r="L65" s="194"/>
      <c r="M65" s="77"/>
      <c r="N65" s="77"/>
      <c r="O65" s="36"/>
      <c r="P65" s="130" t="s">
        <v>4</v>
      </c>
      <c r="Q65" s="36"/>
      <c r="R65" s="73"/>
      <c r="S65" s="195" t="s">
        <v>4</v>
      </c>
      <c r="T65" s="195"/>
      <c r="U65" s="195"/>
      <c r="V65" s="195"/>
      <c r="W65" s="195"/>
      <c r="X65" s="195"/>
      <c r="Y65" s="195"/>
      <c r="Z65" s="195"/>
      <c r="AA65" s="195"/>
      <c r="AB65" s="195"/>
      <c r="AC65" s="195"/>
      <c r="AD65" s="196"/>
      <c r="AE65" s="128"/>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row>
    <row r="66" spans="1:133" ht="14.25" customHeight="1" x14ac:dyDescent="0.3">
      <c r="A66" s="62"/>
      <c r="B66" s="207"/>
      <c r="C66" s="197">
        <f>'Knock-Out'!A13</f>
        <v>46205</v>
      </c>
      <c r="D66" s="198"/>
      <c r="E66" s="199">
        <f>'Knock-Out'!B13</f>
        <v>0.875</v>
      </c>
      <c r="F66" s="199"/>
      <c r="G66" s="200" t="str">
        <f>'Knock-Out'!D13</f>
        <v>Spanje</v>
      </c>
      <c r="H66" s="200"/>
      <c r="I66" s="126" t="s">
        <v>4</v>
      </c>
      <c r="J66" s="213" t="e">
        <f>'Knock-Out'!F13</f>
        <v>#N/A</v>
      </c>
      <c r="K66" s="213"/>
      <c r="L66" s="213"/>
      <c r="M66" s="124"/>
      <c r="N66" s="124"/>
      <c r="O66" s="36"/>
      <c r="P66" s="126" t="s">
        <v>4</v>
      </c>
      <c r="Q66" s="36"/>
      <c r="R66" s="129"/>
      <c r="S66" s="195" t="s">
        <v>4</v>
      </c>
      <c r="T66" s="195"/>
      <c r="U66" s="195"/>
      <c r="V66" s="195"/>
      <c r="W66" s="195"/>
      <c r="X66" s="195"/>
      <c r="Y66" s="195"/>
      <c r="Z66" s="195"/>
      <c r="AA66" s="195"/>
      <c r="AB66" s="195"/>
      <c r="AC66" s="195"/>
      <c r="AD66" s="196"/>
      <c r="AE66" s="128"/>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row>
    <row r="67" spans="1:133" ht="14.25" customHeight="1" x14ac:dyDescent="0.3">
      <c r="A67" s="62"/>
      <c r="B67" s="207"/>
      <c r="C67" s="192">
        <f>'Knock-Out'!A14</f>
        <v>46206</v>
      </c>
      <c r="D67" s="204"/>
      <c r="E67" s="193">
        <f>'Knock-Out'!B14</f>
        <v>4.1666666666666664E-2</v>
      </c>
      <c r="F67" s="193"/>
      <c r="G67" s="194" t="e">
        <f>'Knock-Out'!D14</f>
        <v>#N/A</v>
      </c>
      <c r="H67" s="194"/>
      <c r="I67" s="130" t="s">
        <v>4</v>
      </c>
      <c r="J67" s="194" t="e">
        <f>'Knock-Out'!F14</f>
        <v>#N/A</v>
      </c>
      <c r="K67" s="194"/>
      <c r="L67" s="194"/>
      <c r="M67" s="77"/>
      <c r="N67" s="77"/>
      <c r="O67" s="36"/>
      <c r="P67" s="130" t="s">
        <v>4</v>
      </c>
      <c r="Q67" s="36"/>
      <c r="R67" s="73"/>
      <c r="S67" s="195" t="s">
        <v>4</v>
      </c>
      <c r="T67" s="195"/>
      <c r="U67" s="195"/>
      <c r="V67" s="195"/>
      <c r="W67" s="195"/>
      <c r="X67" s="195"/>
      <c r="Y67" s="195"/>
      <c r="Z67" s="195"/>
      <c r="AA67" s="195"/>
      <c r="AB67" s="195"/>
      <c r="AC67" s="195"/>
      <c r="AD67" s="196"/>
      <c r="AE67" s="128"/>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row>
    <row r="68" spans="1:133" ht="14.25" customHeight="1" x14ac:dyDescent="0.3">
      <c r="A68" s="62"/>
      <c r="B68" s="207"/>
      <c r="C68" s="197">
        <f>'Knock-Out'!A15</f>
        <v>46206</v>
      </c>
      <c r="D68" s="198"/>
      <c r="E68" s="199">
        <f>'Knock-Out'!B15</f>
        <v>0.20833333333333334</v>
      </c>
      <c r="F68" s="199"/>
      <c r="G68" s="200" t="str">
        <f>'Knock-Out'!D15</f>
        <v>Canada</v>
      </c>
      <c r="H68" s="200"/>
      <c r="I68" s="126" t="s">
        <v>4</v>
      </c>
      <c r="J68" s="200" t="e">
        <f>'Knock-Out'!F15</f>
        <v>#N/A</v>
      </c>
      <c r="K68" s="200"/>
      <c r="L68" s="200"/>
      <c r="M68" s="124"/>
      <c r="N68" s="124"/>
      <c r="O68" s="36"/>
      <c r="P68" s="126" t="s">
        <v>4</v>
      </c>
      <c r="Q68" s="36"/>
      <c r="R68" s="129"/>
      <c r="S68" s="195" t="s">
        <v>4</v>
      </c>
      <c r="T68" s="195"/>
      <c r="U68" s="195"/>
      <c r="V68" s="195"/>
      <c r="W68" s="195"/>
      <c r="X68" s="195"/>
      <c r="Y68" s="195"/>
      <c r="Z68" s="195"/>
      <c r="AA68" s="195"/>
      <c r="AB68" s="195"/>
      <c r="AC68" s="195"/>
      <c r="AD68" s="196"/>
      <c r="AE68" s="128"/>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row>
    <row r="69" spans="1:133" ht="14.25" customHeight="1" x14ac:dyDescent="0.3">
      <c r="A69" s="62"/>
      <c r="B69" s="207"/>
      <c r="C69" s="192">
        <f>'Knock-Out'!A16</f>
        <v>46206</v>
      </c>
      <c r="D69" s="204"/>
      <c r="E69" s="193">
        <f>'Knock-Out'!B16</f>
        <v>0.83333333333333337</v>
      </c>
      <c r="F69" s="193"/>
      <c r="G69" s="194" t="e">
        <f>'Knock-Out'!D16</f>
        <v>#N/A</v>
      </c>
      <c r="H69" s="194"/>
      <c r="I69" s="130" t="s">
        <v>4</v>
      </c>
      <c r="J69" s="194" t="e">
        <f>'Knock-Out'!F16</f>
        <v>#N/A</v>
      </c>
      <c r="K69" s="194"/>
      <c r="L69" s="194"/>
      <c r="M69" s="77"/>
      <c r="N69" s="77"/>
      <c r="O69" s="36"/>
      <c r="P69" s="130" t="s">
        <v>4</v>
      </c>
      <c r="Q69" s="36"/>
      <c r="R69" s="73"/>
      <c r="S69" s="195" t="s">
        <v>4</v>
      </c>
      <c r="T69" s="195"/>
      <c r="U69" s="195"/>
      <c r="V69" s="195"/>
      <c r="W69" s="195"/>
      <c r="X69" s="195"/>
      <c r="Y69" s="195"/>
      <c r="Z69" s="195"/>
      <c r="AA69" s="195"/>
      <c r="AB69" s="195"/>
      <c r="AC69" s="195"/>
      <c r="AD69" s="196"/>
      <c r="AE69" s="128"/>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row>
    <row r="70" spans="1:133" ht="14.25" customHeight="1" x14ac:dyDescent="0.3">
      <c r="A70" s="62"/>
      <c r="B70" s="207"/>
      <c r="C70" s="197">
        <f>'Knock-Out'!A17</f>
        <v>46207</v>
      </c>
      <c r="D70" s="198"/>
      <c r="E70" s="199">
        <f>'Knock-Out'!B17</f>
        <v>0</v>
      </c>
      <c r="F70" s="199"/>
      <c r="G70" s="200" t="str">
        <f>'Knock-Out'!D17</f>
        <v>Argentinië</v>
      </c>
      <c r="H70" s="200"/>
      <c r="I70" s="126" t="s">
        <v>4</v>
      </c>
      <c r="J70" s="200" t="e">
        <f>'Knock-Out'!F17</f>
        <v>#N/A</v>
      </c>
      <c r="K70" s="200"/>
      <c r="L70" s="200"/>
      <c r="M70" s="124"/>
      <c r="N70" s="124"/>
      <c r="O70" s="36"/>
      <c r="P70" s="126" t="s">
        <v>4</v>
      </c>
      <c r="Q70" s="36"/>
      <c r="R70" s="129"/>
      <c r="S70" s="195" t="s">
        <v>4</v>
      </c>
      <c r="T70" s="195"/>
      <c r="U70" s="195"/>
      <c r="V70" s="195"/>
      <c r="W70" s="195"/>
      <c r="X70" s="195"/>
      <c r="Y70" s="195"/>
      <c r="Z70" s="195"/>
      <c r="AA70" s="195"/>
      <c r="AB70" s="195"/>
      <c r="AC70" s="195"/>
      <c r="AD70" s="196"/>
      <c r="AE70" s="128"/>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row>
    <row r="71" spans="1:133" ht="14.25" customHeight="1" thickBot="1" x14ac:dyDescent="0.35">
      <c r="A71" s="62"/>
      <c r="B71" s="208"/>
      <c r="C71" s="205">
        <f>'Knock-Out'!A18</f>
        <v>46207</v>
      </c>
      <c r="D71" s="206"/>
      <c r="E71" s="190">
        <f>'Knock-Out'!B18</f>
        <v>0.14583333333333334</v>
      </c>
      <c r="F71" s="190"/>
      <c r="G71" s="191" t="str">
        <f>'Knock-Out'!D18</f>
        <v>Portugal</v>
      </c>
      <c r="H71" s="191"/>
      <c r="I71" s="75" t="s">
        <v>4</v>
      </c>
      <c r="J71" s="191" t="e">
        <f>'Knock-Out'!F18</f>
        <v>#N/A</v>
      </c>
      <c r="K71" s="191"/>
      <c r="L71" s="191"/>
      <c r="M71" s="78"/>
      <c r="N71" s="78"/>
      <c r="O71" s="38"/>
      <c r="P71" s="75" t="s">
        <v>4</v>
      </c>
      <c r="Q71" s="38"/>
      <c r="R71" s="74"/>
      <c r="S71" s="166" t="s">
        <v>4</v>
      </c>
      <c r="T71" s="166"/>
      <c r="U71" s="166"/>
      <c r="V71" s="166"/>
      <c r="W71" s="166"/>
      <c r="X71" s="166"/>
      <c r="Y71" s="166"/>
      <c r="Z71" s="166"/>
      <c r="AA71" s="166"/>
      <c r="AB71" s="166"/>
      <c r="AC71" s="166"/>
      <c r="AD71" s="167"/>
      <c r="AE71" s="128"/>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row>
    <row r="72" spans="1:133" ht="4.2" customHeight="1" thickBot="1" x14ac:dyDescent="0.35">
      <c r="A72" s="62"/>
      <c r="B72" s="63"/>
      <c r="C72" s="63"/>
      <c r="D72" s="63"/>
      <c r="E72" s="63"/>
      <c r="F72" s="63"/>
      <c r="G72" s="63"/>
      <c r="H72" s="63"/>
      <c r="I72" s="63"/>
      <c r="J72" s="63"/>
      <c r="K72" s="63"/>
      <c r="L72" s="63"/>
      <c r="M72" s="63"/>
      <c r="N72" s="63"/>
      <c r="O72" s="63"/>
      <c r="P72" s="63"/>
      <c r="Q72" s="63"/>
      <c r="R72" s="63"/>
      <c r="S72" s="63"/>
      <c r="T72" s="63"/>
      <c r="U72" s="66"/>
      <c r="V72" s="63"/>
      <c r="W72" s="63"/>
      <c r="X72" s="63"/>
      <c r="Y72" s="63"/>
      <c r="Z72" s="63"/>
      <c r="AA72" s="63"/>
      <c r="AB72" s="63"/>
      <c r="AC72" s="63"/>
      <c r="AD72" s="63"/>
      <c r="AE72" s="128"/>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row>
    <row r="73" spans="1:133" x14ac:dyDescent="0.3">
      <c r="A73" s="62"/>
      <c r="B73" s="201" t="s">
        <v>710</v>
      </c>
      <c r="C73" s="209">
        <f>'Knock-Out'!A22</f>
        <v>46207</v>
      </c>
      <c r="D73" s="210"/>
      <c r="E73" s="211">
        <f>'Knock-Out'!B22</f>
        <v>0.79166666666666663</v>
      </c>
      <c r="F73" s="211"/>
      <c r="G73" s="212" t="str">
        <f>'Knock-Out'!D22</f>
        <v>-</v>
      </c>
      <c r="H73" s="212"/>
      <c r="I73" s="139" t="s">
        <v>4</v>
      </c>
      <c r="J73" s="212" t="str">
        <f>'Knock-Out'!F22</f>
        <v>-</v>
      </c>
      <c r="K73" s="212"/>
      <c r="L73" s="212"/>
      <c r="M73" s="138"/>
      <c r="N73" s="138"/>
      <c r="O73" s="39"/>
      <c r="P73" s="139" t="s">
        <v>4</v>
      </c>
      <c r="Q73" s="39"/>
      <c r="R73" s="140"/>
      <c r="S73" s="180" t="s">
        <v>4</v>
      </c>
      <c r="T73" s="180"/>
      <c r="U73" s="180"/>
      <c r="V73" s="180"/>
      <c r="W73" s="180"/>
      <c r="X73" s="180"/>
      <c r="Y73" s="180"/>
      <c r="Z73" s="180"/>
      <c r="AA73" s="180"/>
      <c r="AB73" s="180"/>
      <c r="AC73" s="180"/>
      <c r="AD73" s="181"/>
      <c r="AE73" s="128"/>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row>
    <row r="74" spans="1:133" x14ac:dyDescent="0.3">
      <c r="A74" s="62"/>
      <c r="B74" s="207"/>
      <c r="C74" s="192">
        <f>'Knock-Out'!A23</f>
        <v>46207</v>
      </c>
      <c r="D74" s="204"/>
      <c r="E74" s="193">
        <f>'Knock-Out'!B23</f>
        <v>0.95833333333333337</v>
      </c>
      <c r="F74" s="193"/>
      <c r="G74" s="194" t="str">
        <f>'Knock-Out'!D23</f>
        <v>-</v>
      </c>
      <c r="H74" s="194"/>
      <c r="I74" s="130" t="s">
        <v>4</v>
      </c>
      <c r="J74" s="194" t="str">
        <f>'Knock-Out'!F23</f>
        <v>-</v>
      </c>
      <c r="K74" s="194"/>
      <c r="L74" s="194"/>
      <c r="M74" s="77"/>
      <c r="N74" s="77"/>
      <c r="O74" s="36"/>
      <c r="P74" s="130" t="s">
        <v>4</v>
      </c>
      <c r="Q74" s="36"/>
      <c r="R74" s="73"/>
      <c r="S74" s="195" t="s">
        <v>4</v>
      </c>
      <c r="T74" s="195"/>
      <c r="U74" s="195"/>
      <c r="V74" s="195"/>
      <c r="W74" s="195"/>
      <c r="X74" s="195"/>
      <c r="Y74" s="195"/>
      <c r="Z74" s="195"/>
      <c r="AA74" s="195"/>
      <c r="AB74" s="195"/>
      <c r="AC74" s="195"/>
      <c r="AD74" s="196"/>
      <c r="AE74" s="128"/>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row>
    <row r="75" spans="1:133" x14ac:dyDescent="0.3">
      <c r="A75" s="62"/>
      <c r="B75" s="207"/>
      <c r="C75" s="197">
        <f>'Knock-Out'!A24</f>
        <v>46208</v>
      </c>
      <c r="D75" s="198"/>
      <c r="E75" s="199">
        <f>'Knock-Out'!B24</f>
        <v>0.91666666666666663</v>
      </c>
      <c r="F75" s="199"/>
      <c r="G75" s="200" t="str">
        <f>'Knock-Out'!D24</f>
        <v>-</v>
      </c>
      <c r="H75" s="200"/>
      <c r="I75" s="126" t="s">
        <v>4</v>
      </c>
      <c r="J75" s="200" t="str">
        <f>'Knock-Out'!F24</f>
        <v>-</v>
      </c>
      <c r="K75" s="200"/>
      <c r="L75" s="200"/>
      <c r="M75" s="124"/>
      <c r="N75" s="124"/>
      <c r="O75" s="36"/>
      <c r="P75" s="126" t="s">
        <v>4</v>
      </c>
      <c r="Q75" s="36"/>
      <c r="R75" s="129"/>
      <c r="S75" s="195" t="s">
        <v>4</v>
      </c>
      <c r="T75" s="195"/>
      <c r="U75" s="195"/>
      <c r="V75" s="195"/>
      <c r="W75" s="195"/>
      <c r="X75" s="195"/>
      <c r="Y75" s="195"/>
      <c r="Z75" s="195"/>
      <c r="AA75" s="195"/>
      <c r="AB75" s="195"/>
      <c r="AC75" s="195"/>
      <c r="AD75" s="196"/>
      <c r="AE75" s="128"/>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row>
    <row r="76" spans="1:133" x14ac:dyDescent="0.3">
      <c r="A76" s="62"/>
      <c r="B76" s="207"/>
      <c r="C76" s="192">
        <f>'Knock-Out'!A25</f>
        <v>46209</v>
      </c>
      <c r="D76" s="204"/>
      <c r="E76" s="193">
        <f>'Knock-Out'!B25</f>
        <v>8.3333333333333329E-2</v>
      </c>
      <c r="F76" s="193"/>
      <c r="G76" s="194" t="str">
        <f>'Knock-Out'!D25</f>
        <v>-</v>
      </c>
      <c r="H76" s="194"/>
      <c r="I76" s="130" t="s">
        <v>4</v>
      </c>
      <c r="J76" s="194" t="str">
        <f>'Knock-Out'!F25</f>
        <v>-</v>
      </c>
      <c r="K76" s="194"/>
      <c r="L76" s="194"/>
      <c r="M76" s="77"/>
      <c r="N76" s="77"/>
      <c r="O76" s="36"/>
      <c r="P76" s="130" t="s">
        <v>4</v>
      </c>
      <c r="Q76" s="36"/>
      <c r="R76" s="73"/>
      <c r="S76" s="195" t="s">
        <v>4</v>
      </c>
      <c r="T76" s="195"/>
      <c r="U76" s="195"/>
      <c r="V76" s="195"/>
      <c r="W76" s="195"/>
      <c r="X76" s="195"/>
      <c r="Y76" s="195"/>
      <c r="Z76" s="195"/>
      <c r="AA76" s="195"/>
      <c r="AB76" s="195"/>
      <c r="AC76" s="195"/>
      <c r="AD76" s="196"/>
      <c r="AE76" s="128"/>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row>
    <row r="77" spans="1:133" x14ac:dyDescent="0.3">
      <c r="A77" s="62"/>
      <c r="B77" s="207"/>
      <c r="C77" s="197">
        <f>'Knock-Out'!A26</f>
        <v>46209</v>
      </c>
      <c r="D77" s="198"/>
      <c r="E77" s="199">
        <f>'Knock-Out'!B26</f>
        <v>0.875</v>
      </c>
      <c r="F77" s="199"/>
      <c r="G77" s="200" t="str">
        <f>'Knock-Out'!D26</f>
        <v>-</v>
      </c>
      <c r="H77" s="200"/>
      <c r="I77" s="126" t="s">
        <v>4</v>
      </c>
      <c r="J77" s="200" t="str">
        <f>'Knock-Out'!F26</f>
        <v>-</v>
      </c>
      <c r="K77" s="200"/>
      <c r="L77" s="200"/>
      <c r="M77" s="124"/>
      <c r="N77" s="124"/>
      <c r="O77" s="36"/>
      <c r="P77" s="126" t="s">
        <v>4</v>
      </c>
      <c r="Q77" s="36"/>
      <c r="R77" s="129"/>
      <c r="S77" s="195" t="s">
        <v>4</v>
      </c>
      <c r="T77" s="195"/>
      <c r="U77" s="195"/>
      <c r="V77" s="195"/>
      <c r="W77" s="195"/>
      <c r="X77" s="195"/>
      <c r="Y77" s="195"/>
      <c r="Z77" s="195"/>
      <c r="AA77" s="195"/>
      <c r="AB77" s="195"/>
      <c r="AC77" s="195"/>
      <c r="AD77" s="196"/>
      <c r="AE77" s="128"/>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row>
    <row r="78" spans="1:133" x14ac:dyDescent="0.3">
      <c r="A78" s="62"/>
      <c r="B78" s="207"/>
      <c r="C78" s="192">
        <f>'Knock-Out'!A27</f>
        <v>46210</v>
      </c>
      <c r="D78" s="204"/>
      <c r="E78" s="193">
        <f>'Knock-Out'!B27</f>
        <v>8.3333333333333329E-2</v>
      </c>
      <c r="F78" s="193"/>
      <c r="G78" s="194" t="str">
        <f>'Knock-Out'!D27</f>
        <v>-</v>
      </c>
      <c r="H78" s="194"/>
      <c r="I78" s="130" t="s">
        <v>4</v>
      </c>
      <c r="J78" s="194" t="str">
        <f>'Knock-Out'!F27</f>
        <v>-</v>
      </c>
      <c r="K78" s="194"/>
      <c r="L78" s="194"/>
      <c r="M78" s="77"/>
      <c r="N78" s="77"/>
      <c r="O78" s="36"/>
      <c r="P78" s="130" t="s">
        <v>4</v>
      </c>
      <c r="Q78" s="36"/>
      <c r="R78" s="73"/>
      <c r="S78" s="195" t="s">
        <v>4</v>
      </c>
      <c r="T78" s="195"/>
      <c r="U78" s="195"/>
      <c r="V78" s="195"/>
      <c r="W78" s="195"/>
      <c r="X78" s="195"/>
      <c r="Y78" s="195"/>
      <c r="Z78" s="195"/>
      <c r="AA78" s="195"/>
      <c r="AB78" s="195"/>
      <c r="AC78" s="195"/>
      <c r="AD78" s="196"/>
      <c r="AE78" s="128"/>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row>
    <row r="79" spans="1:133" x14ac:dyDescent="0.3">
      <c r="A79" s="62"/>
      <c r="B79" s="207"/>
      <c r="C79" s="197">
        <f>'Knock-Out'!A28</f>
        <v>46210</v>
      </c>
      <c r="D79" s="198"/>
      <c r="E79" s="199">
        <f>'Knock-Out'!B28</f>
        <v>0.75</v>
      </c>
      <c r="F79" s="199"/>
      <c r="G79" s="200" t="str">
        <f>'Knock-Out'!D28</f>
        <v>-</v>
      </c>
      <c r="H79" s="200"/>
      <c r="I79" s="126" t="s">
        <v>4</v>
      </c>
      <c r="J79" s="200" t="str">
        <f>'Knock-Out'!F28</f>
        <v>-</v>
      </c>
      <c r="K79" s="200"/>
      <c r="L79" s="200"/>
      <c r="M79" s="124"/>
      <c r="N79" s="124"/>
      <c r="O79" s="36"/>
      <c r="P79" s="126" t="s">
        <v>4</v>
      </c>
      <c r="Q79" s="36"/>
      <c r="R79" s="129"/>
      <c r="S79" s="195" t="s">
        <v>4</v>
      </c>
      <c r="T79" s="195"/>
      <c r="U79" s="195"/>
      <c r="V79" s="195"/>
      <c r="W79" s="195"/>
      <c r="X79" s="195"/>
      <c r="Y79" s="195"/>
      <c r="Z79" s="195"/>
      <c r="AA79" s="195"/>
      <c r="AB79" s="195"/>
      <c r="AC79" s="195"/>
      <c r="AD79" s="196"/>
      <c r="AE79" s="128"/>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row>
    <row r="80" spans="1:133" ht="15" thickBot="1" x14ac:dyDescent="0.35">
      <c r="A80" s="62"/>
      <c r="B80" s="208"/>
      <c r="C80" s="205">
        <f>'Knock-Out'!A29</f>
        <v>46210</v>
      </c>
      <c r="D80" s="206"/>
      <c r="E80" s="190">
        <f>'Knock-Out'!B29</f>
        <v>0.91666666666666663</v>
      </c>
      <c r="F80" s="190"/>
      <c r="G80" s="191" t="str">
        <f>'Knock-Out'!D29</f>
        <v>-</v>
      </c>
      <c r="H80" s="191"/>
      <c r="I80" s="75" t="s">
        <v>4</v>
      </c>
      <c r="J80" s="191" t="str">
        <f>'Knock-Out'!F29</f>
        <v>-</v>
      </c>
      <c r="K80" s="191"/>
      <c r="L80" s="191"/>
      <c r="M80" s="78"/>
      <c r="N80" s="78"/>
      <c r="O80" s="38"/>
      <c r="P80" s="75" t="s">
        <v>4</v>
      </c>
      <c r="Q80" s="38"/>
      <c r="R80" s="74"/>
      <c r="S80" s="166" t="s">
        <v>4</v>
      </c>
      <c r="T80" s="166"/>
      <c r="U80" s="166"/>
      <c r="V80" s="166"/>
      <c r="W80" s="166"/>
      <c r="X80" s="166"/>
      <c r="Y80" s="166"/>
      <c r="Z80" s="166"/>
      <c r="AA80" s="166"/>
      <c r="AB80" s="166"/>
      <c r="AC80" s="166"/>
      <c r="AD80" s="167"/>
      <c r="AE80" s="128"/>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row>
    <row r="81" spans="1:133" ht="4.2" customHeight="1" thickBot="1" x14ac:dyDescent="0.35">
      <c r="A81" s="62"/>
      <c r="B81" s="63"/>
      <c r="C81" s="63"/>
      <c r="D81" s="63"/>
      <c r="E81" s="63"/>
      <c r="F81" s="63"/>
      <c r="G81" s="63"/>
      <c r="H81" s="63"/>
      <c r="I81" s="63"/>
      <c r="J81" s="63"/>
      <c r="K81" s="63"/>
      <c r="L81" s="63"/>
      <c r="M81" s="63"/>
      <c r="N81" s="63"/>
      <c r="O81" s="63"/>
      <c r="P81" s="63"/>
      <c r="Q81" s="63"/>
      <c r="R81" s="63"/>
      <c r="S81" s="63"/>
      <c r="T81" s="63"/>
      <c r="U81" s="66"/>
      <c r="V81" s="63"/>
      <c r="W81" s="63"/>
      <c r="X81" s="63"/>
      <c r="Y81" s="63"/>
      <c r="Z81" s="63"/>
      <c r="AA81" s="63"/>
      <c r="AB81" s="63"/>
      <c r="AC81" s="63"/>
      <c r="AD81" s="63"/>
      <c r="AE81" s="128"/>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row>
    <row r="82" spans="1:133" x14ac:dyDescent="0.3">
      <c r="A82" s="62"/>
      <c r="B82" s="201" t="s">
        <v>711</v>
      </c>
      <c r="C82" s="176">
        <f>'Knock-Out'!A33</f>
        <v>46212</v>
      </c>
      <c r="D82" s="176"/>
      <c r="E82" s="178">
        <f>'Knock-Out'!B33</f>
        <v>0.91666666666666663</v>
      </c>
      <c r="F82" s="176"/>
      <c r="G82" s="179" t="str">
        <f>'Knock-Out'!D33</f>
        <v>-</v>
      </c>
      <c r="H82" s="179"/>
      <c r="I82" s="76" t="s">
        <v>4</v>
      </c>
      <c r="J82" s="179" t="str">
        <f>'Knock-Out'!F33</f>
        <v>-</v>
      </c>
      <c r="K82" s="179"/>
      <c r="L82" s="179"/>
      <c r="M82" s="69"/>
      <c r="N82" s="69"/>
      <c r="O82" s="39"/>
      <c r="P82" s="76" t="s">
        <v>4</v>
      </c>
      <c r="Q82" s="39"/>
      <c r="R82" s="70"/>
      <c r="S82" s="180" t="s">
        <v>4</v>
      </c>
      <c r="T82" s="180"/>
      <c r="U82" s="180"/>
      <c r="V82" s="180"/>
      <c r="W82" s="180"/>
      <c r="X82" s="180"/>
      <c r="Y82" s="180"/>
      <c r="Z82" s="180"/>
      <c r="AA82" s="180"/>
      <c r="AB82" s="180"/>
      <c r="AC82" s="180"/>
      <c r="AD82" s="181"/>
      <c r="AE82" s="128"/>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row>
    <row r="83" spans="1:133" x14ac:dyDescent="0.3">
      <c r="A83" s="62"/>
      <c r="B83" s="202"/>
      <c r="C83" s="197">
        <f>'Knock-Out'!A34</f>
        <v>46213</v>
      </c>
      <c r="D83" s="197"/>
      <c r="E83" s="199">
        <f>'Knock-Out'!B34</f>
        <v>0.875</v>
      </c>
      <c r="F83" s="197"/>
      <c r="G83" s="200" t="str">
        <f>'Knock-Out'!D34</f>
        <v>-</v>
      </c>
      <c r="H83" s="200"/>
      <c r="I83" s="126" t="s">
        <v>4</v>
      </c>
      <c r="J83" s="200" t="str">
        <f>'Knock-Out'!F34</f>
        <v>-</v>
      </c>
      <c r="K83" s="200"/>
      <c r="L83" s="200"/>
      <c r="M83" s="124"/>
      <c r="N83" s="124"/>
      <c r="O83" s="36"/>
      <c r="P83" s="126" t="s">
        <v>4</v>
      </c>
      <c r="Q83" s="36"/>
      <c r="R83" s="129"/>
      <c r="S83" s="195" t="s">
        <v>4</v>
      </c>
      <c r="T83" s="195"/>
      <c r="U83" s="195"/>
      <c r="V83" s="195"/>
      <c r="W83" s="195"/>
      <c r="X83" s="195"/>
      <c r="Y83" s="195"/>
      <c r="Z83" s="195"/>
      <c r="AA83" s="195"/>
      <c r="AB83" s="195"/>
      <c r="AC83" s="195"/>
      <c r="AD83" s="196"/>
      <c r="AE83" s="128"/>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row>
    <row r="84" spans="1:133" x14ac:dyDescent="0.3">
      <c r="A84" s="62"/>
      <c r="B84" s="202"/>
      <c r="C84" s="192">
        <f>'Knock-Out'!A35</f>
        <v>46214</v>
      </c>
      <c r="D84" s="192"/>
      <c r="E84" s="193">
        <f>'Knock-Out'!B35</f>
        <v>0.95833333333333337</v>
      </c>
      <c r="F84" s="192"/>
      <c r="G84" s="194" t="str">
        <f>'Knock-Out'!D35</f>
        <v>-</v>
      </c>
      <c r="H84" s="194"/>
      <c r="I84" s="130" t="s">
        <v>4</v>
      </c>
      <c r="J84" s="194" t="str">
        <f>'Knock-Out'!F35</f>
        <v>-</v>
      </c>
      <c r="K84" s="194"/>
      <c r="L84" s="194"/>
      <c r="M84" s="77"/>
      <c r="N84" s="77"/>
      <c r="O84" s="36"/>
      <c r="P84" s="130" t="s">
        <v>4</v>
      </c>
      <c r="Q84" s="36"/>
      <c r="R84" s="73"/>
      <c r="S84" s="195" t="s">
        <v>4</v>
      </c>
      <c r="T84" s="195"/>
      <c r="U84" s="195"/>
      <c r="V84" s="195"/>
      <c r="W84" s="195"/>
      <c r="X84" s="195"/>
      <c r="Y84" s="195"/>
      <c r="Z84" s="195"/>
      <c r="AA84" s="195"/>
      <c r="AB84" s="195"/>
      <c r="AC84" s="195"/>
      <c r="AD84" s="196"/>
      <c r="AE84" s="128"/>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row>
    <row r="85" spans="1:133" ht="15" thickBot="1" x14ac:dyDescent="0.35">
      <c r="A85" s="62"/>
      <c r="B85" s="203"/>
      <c r="C85" s="182">
        <f>'Knock-Out'!A36</f>
        <v>46215</v>
      </c>
      <c r="D85" s="182"/>
      <c r="E85" s="184">
        <f>'Knock-Out'!B36</f>
        <v>0.125</v>
      </c>
      <c r="F85" s="182"/>
      <c r="G85" s="185" t="str">
        <f>'Knock-Out'!D36</f>
        <v>-</v>
      </c>
      <c r="H85" s="185"/>
      <c r="I85" s="106" t="s">
        <v>4</v>
      </c>
      <c r="J85" s="185" t="str">
        <f>'Knock-Out'!F36</f>
        <v>-</v>
      </c>
      <c r="K85" s="185"/>
      <c r="L85" s="185"/>
      <c r="M85" s="104"/>
      <c r="N85" s="104"/>
      <c r="O85" s="38"/>
      <c r="P85" s="106" t="s">
        <v>4</v>
      </c>
      <c r="Q85" s="38"/>
      <c r="R85" s="107"/>
      <c r="S85" s="166" t="s">
        <v>4</v>
      </c>
      <c r="T85" s="166"/>
      <c r="U85" s="166"/>
      <c r="V85" s="166"/>
      <c r="W85" s="166"/>
      <c r="X85" s="166"/>
      <c r="Y85" s="166"/>
      <c r="Z85" s="166"/>
      <c r="AA85" s="166"/>
      <c r="AB85" s="166"/>
      <c r="AC85" s="166"/>
      <c r="AD85" s="167"/>
      <c r="AE85" s="128"/>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row>
    <row r="86" spans="1:133" ht="4.2" customHeight="1" thickBot="1" x14ac:dyDescent="0.35">
      <c r="A86" s="62"/>
      <c r="B86" s="63"/>
      <c r="C86" s="63"/>
      <c r="D86" s="63"/>
      <c r="E86" s="63"/>
      <c r="F86" s="63"/>
      <c r="G86" s="63"/>
      <c r="H86" s="63"/>
      <c r="I86" s="63"/>
      <c r="J86" s="63"/>
      <c r="K86" s="63"/>
      <c r="L86" s="63"/>
      <c r="M86" s="63"/>
      <c r="N86" s="63"/>
      <c r="O86" s="63"/>
      <c r="P86" s="63"/>
      <c r="Q86" s="63"/>
      <c r="R86" s="63"/>
      <c r="S86" s="63"/>
      <c r="T86" s="63"/>
      <c r="U86" s="66"/>
      <c r="V86" s="63"/>
      <c r="W86" s="63"/>
      <c r="X86" s="63"/>
      <c r="Y86" s="63"/>
      <c r="Z86" s="63"/>
      <c r="AA86" s="63"/>
      <c r="AB86" s="63"/>
      <c r="AC86" s="63"/>
      <c r="AD86" s="63"/>
      <c r="AE86" s="128"/>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row>
    <row r="87" spans="1:133" ht="18" customHeight="1" x14ac:dyDescent="0.3">
      <c r="A87" s="62"/>
      <c r="B87" s="174" t="s">
        <v>31</v>
      </c>
      <c r="C87" s="176">
        <f>'Knock-Out'!A40</f>
        <v>46217</v>
      </c>
      <c r="D87" s="177"/>
      <c r="E87" s="178">
        <f>'Knock-Out'!B40</f>
        <v>0.91666666666666663</v>
      </c>
      <c r="F87" s="178"/>
      <c r="G87" s="179" t="str">
        <f>'Knock-Out'!D40</f>
        <v>-</v>
      </c>
      <c r="H87" s="179"/>
      <c r="I87" s="76" t="s">
        <v>4</v>
      </c>
      <c r="J87" s="179" t="str">
        <f>'Knock-Out'!F40</f>
        <v>-</v>
      </c>
      <c r="K87" s="179"/>
      <c r="L87" s="179"/>
      <c r="M87" s="69"/>
      <c r="N87" s="69"/>
      <c r="O87" s="39"/>
      <c r="P87" s="76" t="s">
        <v>4</v>
      </c>
      <c r="Q87" s="39"/>
      <c r="R87" s="70"/>
      <c r="S87" s="180" t="s">
        <v>4</v>
      </c>
      <c r="T87" s="180"/>
      <c r="U87" s="180"/>
      <c r="V87" s="180"/>
      <c r="W87" s="180"/>
      <c r="X87" s="180"/>
      <c r="Y87" s="180"/>
      <c r="Z87" s="180"/>
      <c r="AA87" s="180"/>
      <c r="AB87" s="180"/>
      <c r="AC87" s="180"/>
      <c r="AD87" s="181"/>
      <c r="AE87" s="128"/>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row>
    <row r="88" spans="1:133" ht="18.75" customHeight="1" thickBot="1" x14ac:dyDescent="0.35">
      <c r="A88" s="62"/>
      <c r="B88" s="175"/>
      <c r="C88" s="182">
        <f>'Knock-Out'!A41</f>
        <v>46218</v>
      </c>
      <c r="D88" s="183"/>
      <c r="E88" s="184">
        <f>'Knock-Out'!B41</f>
        <v>0.875</v>
      </c>
      <c r="F88" s="184"/>
      <c r="G88" s="185" t="str">
        <f>'Knock-Out'!D41</f>
        <v>-</v>
      </c>
      <c r="H88" s="185"/>
      <c r="I88" s="106" t="s">
        <v>4</v>
      </c>
      <c r="J88" s="185" t="str">
        <f>'Knock-Out'!F41</f>
        <v>-</v>
      </c>
      <c r="K88" s="185"/>
      <c r="L88" s="185"/>
      <c r="M88" s="104"/>
      <c r="N88" s="104"/>
      <c r="O88" s="38"/>
      <c r="P88" s="106" t="s">
        <v>4</v>
      </c>
      <c r="Q88" s="38"/>
      <c r="R88" s="107"/>
      <c r="S88" s="166" t="s">
        <v>4</v>
      </c>
      <c r="T88" s="166"/>
      <c r="U88" s="166"/>
      <c r="V88" s="166"/>
      <c r="W88" s="166"/>
      <c r="X88" s="166"/>
      <c r="Y88" s="166"/>
      <c r="Z88" s="166"/>
      <c r="AA88" s="166"/>
      <c r="AB88" s="166"/>
      <c r="AC88" s="166"/>
      <c r="AD88" s="167"/>
      <c r="AE88" s="128"/>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row>
    <row r="89" spans="1:133" ht="4.2" customHeight="1" thickBot="1" x14ac:dyDescent="0.35">
      <c r="A89" s="62"/>
      <c r="B89" s="63"/>
      <c r="C89" s="63"/>
      <c r="D89" s="63"/>
      <c r="E89" s="63"/>
      <c r="F89" s="63"/>
      <c r="G89" s="63"/>
      <c r="H89" s="63"/>
      <c r="I89" s="63"/>
      <c r="J89" s="63"/>
      <c r="K89" s="63"/>
      <c r="L89" s="63"/>
      <c r="M89" s="63"/>
      <c r="N89" s="63"/>
      <c r="O89" s="63"/>
      <c r="P89" s="63"/>
      <c r="Q89" s="63"/>
      <c r="R89" s="63"/>
      <c r="S89" s="63"/>
      <c r="T89" s="63"/>
      <c r="U89" s="66"/>
      <c r="V89" s="63"/>
      <c r="W89" s="63"/>
      <c r="X89" s="63"/>
      <c r="Y89" s="63"/>
      <c r="Z89" s="63"/>
      <c r="AA89" s="63"/>
      <c r="AB89" s="63"/>
      <c r="AC89" s="63"/>
      <c r="AD89" s="63"/>
      <c r="AE89" s="128"/>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row>
    <row r="90" spans="1:133" ht="18.600000000000001" thickBot="1" x14ac:dyDescent="0.4">
      <c r="A90" s="62"/>
      <c r="B90" s="71" t="s">
        <v>32</v>
      </c>
      <c r="C90" s="168">
        <f>'Knock-Out'!A45</f>
        <v>46221</v>
      </c>
      <c r="D90" s="169"/>
      <c r="E90" s="170">
        <f>'Knock-Out'!B45</f>
        <v>0.95833333333333337</v>
      </c>
      <c r="F90" s="170"/>
      <c r="G90" s="171" t="str">
        <f>'Knock-Out'!D45</f>
        <v>-</v>
      </c>
      <c r="H90" s="171"/>
      <c r="I90" s="135" t="s">
        <v>4</v>
      </c>
      <c r="J90" s="171" t="str">
        <f>'Knock-Out'!F45</f>
        <v>-</v>
      </c>
      <c r="K90" s="171"/>
      <c r="L90" s="171"/>
      <c r="M90" s="134"/>
      <c r="N90" s="134"/>
      <c r="O90" s="40"/>
      <c r="P90" s="135" t="s">
        <v>4</v>
      </c>
      <c r="Q90" s="40"/>
      <c r="R90" s="136"/>
      <c r="S90" s="172" t="s">
        <v>4</v>
      </c>
      <c r="T90" s="172"/>
      <c r="U90" s="172"/>
      <c r="V90" s="172"/>
      <c r="W90" s="172"/>
      <c r="X90" s="172"/>
      <c r="Y90" s="172"/>
      <c r="Z90" s="172"/>
      <c r="AA90" s="172"/>
      <c r="AB90" s="172"/>
      <c r="AC90" s="172"/>
      <c r="AD90" s="173"/>
      <c r="AE90" s="128"/>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row>
    <row r="91" spans="1:133" ht="4.2" customHeight="1" thickBot="1" x14ac:dyDescent="0.35">
      <c r="A91" s="62"/>
      <c r="B91" s="63"/>
      <c r="C91" s="63"/>
      <c r="D91" s="63"/>
      <c r="E91" s="63"/>
      <c r="F91" s="63"/>
      <c r="G91" s="63"/>
      <c r="H91" s="63"/>
      <c r="I91" s="63"/>
      <c r="J91" s="63"/>
      <c r="K91" s="63"/>
      <c r="L91" s="63"/>
      <c r="M91" s="63"/>
      <c r="N91" s="63"/>
      <c r="O91" s="63"/>
      <c r="P91" s="63"/>
      <c r="Q91" s="63"/>
      <c r="R91" s="63"/>
      <c r="S91" s="63"/>
      <c r="T91" s="63"/>
      <c r="U91" s="66"/>
      <c r="V91" s="63"/>
      <c r="W91" s="63"/>
      <c r="X91" s="63"/>
      <c r="Y91" s="63"/>
      <c r="Z91" s="63"/>
      <c r="AA91" s="63"/>
      <c r="AB91" s="63"/>
      <c r="AC91" s="63"/>
      <c r="AD91" s="63"/>
      <c r="AE91" s="128"/>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row>
    <row r="92" spans="1:133" ht="18.600000000000001" thickBot="1" x14ac:dyDescent="0.35">
      <c r="A92" s="62"/>
      <c r="B92" s="72" t="s">
        <v>33</v>
      </c>
      <c r="C92" s="186">
        <f>'Knock-Out'!A49</f>
        <v>46222</v>
      </c>
      <c r="D92" s="187"/>
      <c r="E92" s="188">
        <f>'Knock-Out'!B49</f>
        <v>0.875</v>
      </c>
      <c r="F92" s="188"/>
      <c r="G92" s="189" t="str">
        <f>'Knock-Out'!D49</f>
        <v>-</v>
      </c>
      <c r="H92" s="189"/>
      <c r="I92" s="108" t="s">
        <v>4</v>
      </c>
      <c r="J92" s="189" t="str">
        <f>'Knock-Out'!F49</f>
        <v>-</v>
      </c>
      <c r="K92" s="189"/>
      <c r="L92" s="189"/>
      <c r="M92" s="109"/>
      <c r="N92" s="109"/>
      <c r="O92" s="40"/>
      <c r="P92" s="108" t="s">
        <v>4</v>
      </c>
      <c r="Q92" s="40"/>
      <c r="R92" s="110"/>
      <c r="S92" s="172" t="s">
        <v>4</v>
      </c>
      <c r="T92" s="172"/>
      <c r="U92" s="172"/>
      <c r="V92" s="172"/>
      <c r="W92" s="172"/>
      <c r="X92" s="172"/>
      <c r="Y92" s="172"/>
      <c r="Z92" s="172"/>
      <c r="AA92" s="172"/>
      <c r="AB92" s="172"/>
      <c r="AC92" s="172"/>
      <c r="AD92" s="173"/>
      <c r="AE92" s="128"/>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row>
    <row r="93" spans="1:133" ht="4.2" customHeight="1" thickBot="1" x14ac:dyDescent="0.35">
      <c r="A93" s="62"/>
      <c r="B93" s="63"/>
      <c r="C93" s="63"/>
      <c r="D93" s="63"/>
      <c r="E93" s="63"/>
      <c r="F93" s="63"/>
      <c r="G93" s="63"/>
      <c r="H93" s="63"/>
      <c r="I93" s="63"/>
      <c r="J93" s="63"/>
      <c r="K93" s="63"/>
      <c r="L93" s="63"/>
      <c r="M93" s="63"/>
      <c r="N93" s="63"/>
      <c r="O93" s="63"/>
      <c r="P93" s="63"/>
      <c r="Q93" s="63"/>
      <c r="R93" s="63"/>
      <c r="S93" s="63"/>
      <c r="T93" s="63"/>
      <c r="U93" s="66"/>
      <c r="V93" s="63"/>
      <c r="W93" s="63"/>
      <c r="X93" s="63"/>
      <c r="Y93" s="63"/>
      <c r="Z93" s="63"/>
      <c r="AA93" s="63"/>
      <c r="AB93" s="63"/>
      <c r="AC93" s="63"/>
      <c r="AD93" s="63"/>
      <c r="AE93" s="128"/>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row>
    <row r="94" spans="1:133" ht="24.6" customHeight="1" x14ac:dyDescent="0.5">
      <c r="A94" s="62"/>
      <c r="B94" s="160" t="s">
        <v>34</v>
      </c>
      <c r="C94" s="161"/>
      <c r="D94" s="161"/>
      <c r="E94" s="162"/>
      <c r="F94" s="63"/>
      <c r="G94" s="163" t="str">
        <f>'Knock-Out'!L49</f>
        <v>-</v>
      </c>
      <c r="H94" s="164"/>
      <c r="I94" s="164"/>
      <c r="J94" s="164"/>
      <c r="K94" s="164"/>
      <c r="L94" s="164"/>
      <c r="M94" s="164"/>
      <c r="N94" s="164"/>
      <c r="O94" s="164"/>
      <c r="P94" s="164"/>
      <c r="Q94" s="164"/>
      <c r="R94" s="164"/>
      <c r="S94" s="164"/>
      <c r="T94" s="164"/>
      <c r="U94" s="164"/>
      <c r="V94" s="164"/>
      <c r="W94" s="164"/>
      <c r="X94" s="164"/>
      <c r="Y94" s="164"/>
      <c r="Z94" s="164"/>
      <c r="AA94" s="164"/>
      <c r="AB94" s="164"/>
      <c r="AC94" s="164"/>
      <c r="AD94" s="165"/>
      <c r="AE94" s="128"/>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row>
    <row r="95" spans="1:133" ht="19.8" customHeight="1" x14ac:dyDescent="0.45">
      <c r="A95" s="62"/>
      <c r="B95" s="147" t="s">
        <v>35</v>
      </c>
      <c r="C95" s="148"/>
      <c r="D95" s="148"/>
      <c r="E95" s="149"/>
      <c r="F95" s="63"/>
      <c r="G95" s="150" t="str">
        <f>'Knock-Out'!M49</f>
        <v>-</v>
      </c>
      <c r="H95" s="151"/>
      <c r="I95" s="151"/>
      <c r="J95" s="151"/>
      <c r="K95" s="151"/>
      <c r="L95" s="151"/>
      <c r="M95" s="151"/>
      <c r="N95" s="151"/>
      <c r="O95" s="151"/>
      <c r="P95" s="151"/>
      <c r="Q95" s="151"/>
      <c r="R95" s="151"/>
      <c r="S95" s="151"/>
      <c r="T95" s="151"/>
      <c r="U95" s="151"/>
      <c r="V95" s="151"/>
      <c r="W95" s="151"/>
      <c r="X95" s="151"/>
      <c r="Y95" s="151"/>
      <c r="Z95" s="151"/>
      <c r="AA95" s="151"/>
      <c r="AB95" s="151"/>
      <c r="AC95" s="151"/>
      <c r="AD95" s="152"/>
      <c r="AE95" s="128"/>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row>
    <row r="96" spans="1:133" ht="21.6" customHeight="1" thickBot="1" x14ac:dyDescent="0.45">
      <c r="A96" s="62"/>
      <c r="B96" s="153" t="s">
        <v>36</v>
      </c>
      <c r="C96" s="154"/>
      <c r="D96" s="154"/>
      <c r="E96" s="155"/>
      <c r="F96" s="63"/>
      <c r="G96" s="156" t="str">
        <f>'Knock-Out'!L45</f>
        <v>-</v>
      </c>
      <c r="H96" s="157"/>
      <c r="I96" s="157"/>
      <c r="J96" s="157"/>
      <c r="K96" s="157"/>
      <c r="L96" s="157"/>
      <c r="M96" s="157"/>
      <c r="N96" s="157"/>
      <c r="O96" s="157"/>
      <c r="P96" s="157"/>
      <c r="Q96" s="157"/>
      <c r="R96" s="157"/>
      <c r="S96" s="157"/>
      <c r="T96" s="157"/>
      <c r="U96" s="157"/>
      <c r="V96" s="157"/>
      <c r="W96" s="157"/>
      <c r="X96" s="157"/>
      <c r="Y96" s="157"/>
      <c r="Z96" s="157"/>
      <c r="AA96" s="157"/>
      <c r="AB96" s="157"/>
      <c r="AC96" s="157"/>
      <c r="AD96" s="158"/>
      <c r="AE96" s="128"/>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row>
    <row r="97" spans="1:133" ht="6" customHeight="1" x14ac:dyDescent="0.3">
      <c r="A97" s="62"/>
      <c r="B97" s="63"/>
      <c r="C97" s="63"/>
      <c r="D97" s="63"/>
      <c r="E97" s="63"/>
      <c r="F97" s="63"/>
      <c r="G97" s="63"/>
      <c r="H97" s="63"/>
      <c r="I97" s="63"/>
      <c r="J97" s="63"/>
      <c r="K97" s="63"/>
      <c r="L97" s="63"/>
      <c r="M97" s="63"/>
      <c r="N97" s="63"/>
      <c r="O97" s="63"/>
      <c r="P97" s="63"/>
      <c r="Q97" s="63"/>
      <c r="R97" s="63"/>
      <c r="S97" s="63"/>
      <c r="T97" s="63"/>
      <c r="U97" s="66"/>
      <c r="V97" s="63"/>
      <c r="W97" s="63"/>
      <c r="X97" s="63"/>
      <c r="Y97" s="63"/>
      <c r="Z97" s="63"/>
      <c r="AA97" s="63"/>
      <c r="AB97" s="63"/>
      <c r="AC97" s="63"/>
      <c r="AD97" s="63"/>
      <c r="AE97" s="128"/>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row>
    <row r="98" spans="1:133" ht="15" thickBot="1" x14ac:dyDescent="0.35">
      <c r="A98" s="65"/>
      <c r="B98" s="159" t="s">
        <v>116</v>
      </c>
      <c r="C98" s="159"/>
      <c r="D98" s="159"/>
      <c r="E98" s="159"/>
      <c r="F98" s="159"/>
      <c r="G98" s="159"/>
      <c r="H98" s="159"/>
      <c r="I98" s="159"/>
      <c r="J98" s="159"/>
      <c r="K98" s="159"/>
      <c r="L98" s="159"/>
      <c r="M98" s="159"/>
      <c r="N98" s="159"/>
      <c r="O98" s="159"/>
      <c r="P98" s="137"/>
      <c r="Q98" s="159" t="s">
        <v>714</v>
      </c>
      <c r="R98" s="159"/>
      <c r="S98" s="159"/>
      <c r="T98" s="159"/>
      <c r="U98" s="159"/>
      <c r="V98" s="159"/>
      <c r="W98" s="159"/>
      <c r="X98" s="159"/>
      <c r="Y98" s="159"/>
      <c r="Z98" s="159"/>
      <c r="AA98" s="159"/>
      <c r="AB98" s="159"/>
      <c r="AC98" s="159"/>
      <c r="AD98" s="159"/>
      <c r="AE98" s="13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row>
    <row r="99" spans="1:133" x14ac:dyDescent="0.3">
      <c r="A99" s="41"/>
      <c r="B99" s="57"/>
      <c r="C99" s="146"/>
      <c r="D99" s="146"/>
      <c r="E99" s="57"/>
      <c r="F99" s="57"/>
      <c r="G99" s="146"/>
      <c r="H99" s="146"/>
      <c r="I99" s="57"/>
      <c r="J99" s="146"/>
      <c r="K99" s="146"/>
      <c r="L99" s="146"/>
      <c r="M99" s="57"/>
      <c r="N99" s="57"/>
      <c r="O99" s="57"/>
      <c r="P99" s="57"/>
      <c r="Q99" s="57"/>
      <c r="R99" s="146"/>
      <c r="S99" s="146"/>
      <c r="T99" s="146"/>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row>
    <row r="100" spans="1:133" x14ac:dyDescent="0.3">
      <c r="A100" s="41"/>
      <c r="B100" s="57"/>
      <c r="C100" s="146"/>
      <c r="D100" s="146"/>
      <c r="E100" s="57"/>
      <c r="F100" s="57"/>
      <c r="G100" s="146"/>
      <c r="H100" s="146"/>
      <c r="I100" s="57"/>
      <c r="J100" s="146"/>
      <c r="K100" s="146"/>
      <c r="L100" s="146"/>
      <c r="M100" s="57"/>
      <c r="N100" s="57"/>
      <c r="O100" s="57"/>
      <c r="P100" s="57"/>
      <c r="Q100" s="57"/>
      <c r="R100" s="146"/>
      <c r="S100" s="146"/>
      <c r="T100" s="146"/>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row>
    <row r="101" spans="1:133" x14ac:dyDescent="0.3">
      <c r="A101" s="41"/>
      <c r="B101" s="57"/>
      <c r="C101" s="57"/>
      <c r="D101" s="57"/>
      <c r="E101" s="57"/>
      <c r="F101" s="57"/>
      <c r="G101" s="57"/>
      <c r="H101" s="57"/>
      <c r="I101" s="57"/>
      <c r="J101" s="57"/>
      <c r="K101" s="57"/>
      <c r="L101" s="57"/>
      <c r="M101" s="57"/>
      <c r="N101" s="57"/>
      <c r="O101" s="57"/>
      <c r="P101" s="57"/>
      <c r="Q101" s="57"/>
      <c r="R101" s="57"/>
      <c r="S101" s="57"/>
      <c r="T101" s="57"/>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row>
    <row r="102" spans="1:133" x14ac:dyDescent="0.3">
      <c r="A102" s="41"/>
      <c r="B102" s="57"/>
      <c r="C102" s="57"/>
      <c r="D102" s="57"/>
      <c r="E102" s="57"/>
      <c r="F102" s="57"/>
      <c r="G102" s="57"/>
      <c r="H102" s="57"/>
      <c r="I102" s="57"/>
      <c r="J102" s="57"/>
      <c r="K102" s="57"/>
      <c r="L102" s="57"/>
      <c r="M102" s="57"/>
      <c r="N102" s="57"/>
      <c r="O102" s="57"/>
      <c r="P102" s="57"/>
      <c r="Q102" s="57"/>
      <c r="R102" s="57"/>
      <c r="S102" s="57"/>
      <c r="T102" s="57"/>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row>
    <row r="103" spans="1:133" x14ac:dyDescent="0.3">
      <c r="A103" s="41"/>
      <c r="B103" s="57"/>
      <c r="C103" s="57"/>
      <c r="D103" s="57"/>
      <c r="E103" s="57"/>
      <c r="F103" s="57"/>
      <c r="G103" s="57"/>
      <c r="H103" s="57"/>
      <c r="I103" s="57"/>
      <c r="J103" s="57"/>
      <c r="K103" s="57"/>
      <c r="L103" s="57"/>
      <c r="M103" s="57"/>
      <c r="N103" s="57"/>
      <c r="O103" s="57"/>
      <c r="P103" s="57"/>
      <c r="Q103" s="57"/>
      <c r="R103" s="57"/>
      <c r="S103" s="57"/>
      <c r="T103" s="57"/>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row>
    <row r="104" spans="1:133" x14ac:dyDescent="0.3">
      <c r="A104" s="41"/>
      <c r="B104" s="57"/>
      <c r="C104" s="57"/>
      <c r="D104" s="57"/>
      <c r="E104" s="57"/>
      <c r="F104" s="57"/>
      <c r="G104" s="57"/>
      <c r="H104" s="57"/>
      <c r="I104" s="57"/>
      <c r="J104" s="57"/>
      <c r="K104" s="57"/>
      <c r="L104" s="57"/>
      <c r="M104" s="57"/>
      <c r="N104" s="57"/>
      <c r="O104" s="57"/>
      <c r="P104" s="57"/>
      <c r="Q104" s="57"/>
      <c r="R104" s="57"/>
      <c r="S104" s="57"/>
      <c r="T104" s="57"/>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row>
    <row r="105" spans="1:133" x14ac:dyDescent="0.3">
      <c r="A105" s="41"/>
      <c r="B105" s="57"/>
      <c r="C105" s="57"/>
      <c r="D105" s="57"/>
      <c r="E105" s="57"/>
      <c r="F105" s="57"/>
      <c r="G105" s="57"/>
      <c r="H105" s="57"/>
      <c r="I105" s="57"/>
      <c r="J105" s="57"/>
      <c r="K105" s="57"/>
      <c r="L105" s="57"/>
      <c r="M105" s="57"/>
      <c r="N105" s="57"/>
      <c r="O105" s="57"/>
      <c r="P105" s="57"/>
      <c r="Q105" s="57"/>
      <c r="R105" s="57"/>
      <c r="S105" s="57"/>
      <c r="T105" s="57"/>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row>
    <row r="106" spans="1:133" x14ac:dyDescent="0.3">
      <c r="A106" s="41"/>
      <c r="B106" s="57"/>
      <c r="C106" s="57"/>
      <c r="D106" s="57"/>
      <c r="E106" s="57"/>
      <c r="F106" s="57"/>
      <c r="G106" s="57"/>
      <c r="H106" s="57"/>
      <c r="I106" s="57"/>
      <c r="J106" s="57"/>
      <c r="K106" s="57"/>
      <c r="L106" s="57"/>
      <c r="M106" s="57"/>
      <c r="N106" s="57"/>
      <c r="O106" s="57"/>
      <c r="P106" s="57"/>
      <c r="Q106" s="57"/>
      <c r="R106" s="57"/>
      <c r="S106" s="57"/>
      <c r="T106" s="57"/>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row>
    <row r="107" spans="1:133" x14ac:dyDescent="0.3">
      <c r="A107" s="41"/>
      <c r="B107" s="57"/>
      <c r="C107" s="57"/>
      <c r="D107" s="57"/>
      <c r="E107" s="57"/>
      <c r="F107" s="57"/>
      <c r="G107" s="57"/>
      <c r="H107" s="57"/>
      <c r="I107" s="57"/>
      <c r="J107" s="57"/>
      <c r="K107" s="57"/>
      <c r="L107" s="57"/>
      <c r="M107" s="57"/>
      <c r="N107" s="57"/>
      <c r="O107" s="57"/>
      <c r="P107" s="57"/>
      <c r="Q107" s="57"/>
      <c r="R107" s="57"/>
      <c r="S107" s="57"/>
      <c r="T107" s="57"/>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row>
    <row r="108" spans="1:133" x14ac:dyDescent="0.3">
      <c r="A108" s="41"/>
      <c r="B108" s="57"/>
      <c r="C108" s="57"/>
      <c r="D108" s="57"/>
      <c r="E108" s="57"/>
      <c r="F108" s="57"/>
      <c r="G108" s="57"/>
      <c r="H108" s="57"/>
      <c r="I108" s="57"/>
      <c r="J108" s="57"/>
      <c r="K108" s="57"/>
      <c r="L108" s="57"/>
      <c r="M108" s="57"/>
      <c r="N108" s="57"/>
      <c r="O108" s="57"/>
      <c r="P108" s="57"/>
      <c r="Q108" s="57"/>
      <c r="R108" s="57"/>
      <c r="S108" s="57"/>
      <c r="T108" s="57"/>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row>
    <row r="109" spans="1:133" x14ac:dyDescent="0.3">
      <c r="A109" s="41"/>
      <c r="B109" s="57"/>
      <c r="C109" s="57"/>
      <c r="D109" s="57"/>
      <c r="E109" s="57"/>
      <c r="F109" s="57"/>
      <c r="G109" s="57"/>
      <c r="H109" s="57"/>
      <c r="I109" s="57"/>
      <c r="J109" s="57"/>
      <c r="K109" s="57"/>
      <c r="L109" s="57"/>
      <c r="M109" s="57"/>
      <c r="N109" s="57"/>
      <c r="O109" s="57"/>
      <c r="P109" s="57"/>
      <c r="Q109" s="57"/>
      <c r="R109" s="57"/>
      <c r="S109" s="57"/>
      <c r="T109" s="57"/>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row>
    <row r="110" spans="1:133" x14ac:dyDescent="0.3">
      <c r="A110" s="41"/>
      <c r="B110" s="57"/>
      <c r="C110" s="57"/>
      <c r="D110" s="57"/>
      <c r="E110" s="57"/>
      <c r="F110" s="57"/>
      <c r="G110" s="57"/>
      <c r="H110" s="57"/>
      <c r="I110" s="57"/>
      <c r="J110" s="57"/>
      <c r="K110" s="57"/>
      <c r="L110" s="57"/>
      <c r="M110" s="57"/>
      <c r="N110" s="57"/>
      <c r="O110" s="57"/>
      <c r="P110" s="57"/>
      <c r="Q110" s="57"/>
      <c r="R110" s="57"/>
      <c r="S110" s="57"/>
      <c r="T110" s="57"/>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row>
    <row r="111" spans="1:133" x14ac:dyDescent="0.3">
      <c r="A111" s="41"/>
      <c r="B111" s="57"/>
      <c r="C111" s="57"/>
      <c r="D111" s="57"/>
      <c r="E111" s="57"/>
      <c r="F111" s="57"/>
      <c r="G111" s="57"/>
      <c r="H111" s="57"/>
      <c r="I111" s="57"/>
      <c r="J111" s="57"/>
      <c r="K111" s="57"/>
      <c r="L111" s="57"/>
      <c r="M111" s="57"/>
      <c r="N111" s="57"/>
      <c r="O111" s="57"/>
      <c r="P111" s="57"/>
      <c r="Q111" s="57"/>
      <c r="R111" s="57"/>
      <c r="S111" s="57"/>
      <c r="T111" s="57"/>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row>
    <row r="112" spans="1:133" x14ac:dyDescent="0.3">
      <c r="A112" s="41"/>
      <c r="B112" s="57"/>
      <c r="C112" s="57"/>
      <c r="D112" s="57"/>
      <c r="E112" s="57"/>
      <c r="F112" s="57"/>
      <c r="G112" s="57"/>
      <c r="H112" s="57"/>
      <c r="I112" s="57"/>
      <c r="J112" s="57"/>
      <c r="K112" s="57"/>
      <c r="L112" s="57"/>
      <c r="M112" s="57"/>
      <c r="N112" s="57"/>
      <c r="O112" s="57"/>
      <c r="P112" s="57"/>
      <c r="Q112" s="57"/>
      <c r="R112" s="57"/>
      <c r="S112" s="57"/>
      <c r="T112" s="57"/>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row>
    <row r="113" spans="1:133" x14ac:dyDescent="0.3">
      <c r="A113" s="41"/>
      <c r="B113" s="57"/>
      <c r="C113" s="57"/>
      <c r="D113" s="57"/>
      <c r="E113" s="57"/>
      <c r="F113" s="57"/>
      <c r="G113" s="57"/>
      <c r="H113" s="57"/>
      <c r="I113" s="57"/>
      <c r="J113" s="57"/>
      <c r="K113" s="57"/>
      <c r="L113" s="57"/>
      <c r="M113" s="57"/>
      <c r="N113" s="57"/>
      <c r="O113" s="57"/>
      <c r="P113" s="57"/>
      <c r="Q113" s="57"/>
      <c r="R113" s="57"/>
      <c r="S113" s="57"/>
      <c r="T113" s="57"/>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row>
    <row r="114" spans="1:133" x14ac:dyDescent="0.3">
      <c r="A114" s="41"/>
      <c r="B114" s="57"/>
      <c r="C114" s="57"/>
      <c r="D114" s="57"/>
      <c r="E114" s="57"/>
      <c r="F114" s="57"/>
      <c r="G114" s="57"/>
      <c r="H114" s="57"/>
      <c r="I114" s="57"/>
      <c r="J114" s="57"/>
      <c r="K114" s="57"/>
      <c r="L114" s="57"/>
      <c r="M114" s="57"/>
      <c r="N114" s="57"/>
      <c r="O114" s="57"/>
      <c r="P114" s="57"/>
      <c r="Q114" s="57"/>
      <c r="R114" s="57"/>
      <c r="S114" s="57"/>
      <c r="T114" s="57"/>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row>
    <row r="115" spans="1:133" x14ac:dyDescent="0.3">
      <c r="A115" s="41"/>
      <c r="B115" s="57"/>
      <c r="C115" s="57"/>
      <c r="D115" s="57"/>
      <c r="E115" s="57"/>
      <c r="F115" s="57"/>
      <c r="G115" s="57"/>
      <c r="H115" s="57"/>
      <c r="I115" s="57"/>
      <c r="J115" s="57"/>
      <c r="K115" s="57"/>
      <c r="L115" s="57"/>
      <c r="M115" s="57"/>
      <c r="N115" s="57"/>
      <c r="O115" s="57"/>
      <c r="P115" s="57"/>
      <c r="Q115" s="57"/>
      <c r="R115" s="57"/>
      <c r="S115" s="57"/>
      <c r="T115" s="57"/>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row>
    <row r="116" spans="1:133" x14ac:dyDescent="0.3">
      <c r="A116" s="41"/>
      <c r="B116" s="57"/>
      <c r="C116" s="57"/>
      <c r="D116" s="57"/>
      <c r="E116" s="57"/>
      <c r="F116" s="57"/>
      <c r="G116" s="57"/>
      <c r="H116" s="57"/>
      <c r="I116" s="57"/>
      <c r="J116" s="57"/>
      <c r="K116" s="57"/>
      <c r="L116" s="57"/>
      <c r="M116" s="57"/>
      <c r="N116" s="57"/>
      <c r="O116" s="57"/>
      <c r="P116" s="57"/>
      <c r="Q116" s="57"/>
      <c r="R116" s="57"/>
      <c r="S116" s="57"/>
      <c r="T116" s="57"/>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row>
    <row r="117" spans="1:133" x14ac:dyDescent="0.3">
      <c r="A117" s="41"/>
      <c r="B117" s="57"/>
      <c r="C117" s="57"/>
      <c r="D117" s="57"/>
      <c r="E117" s="57"/>
      <c r="F117" s="57"/>
      <c r="G117" s="57"/>
      <c r="H117" s="57"/>
      <c r="I117" s="57"/>
      <c r="J117" s="57"/>
      <c r="K117" s="57"/>
      <c r="L117" s="57"/>
      <c r="M117" s="57"/>
      <c r="N117" s="57"/>
      <c r="O117" s="57"/>
      <c r="P117" s="57"/>
      <c r="Q117" s="57"/>
      <c r="R117" s="57"/>
      <c r="S117" s="57"/>
      <c r="T117" s="57"/>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row>
    <row r="118" spans="1:133" x14ac:dyDescent="0.3">
      <c r="A118" s="41"/>
      <c r="B118" s="57"/>
      <c r="C118" s="57"/>
      <c r="D118" s="57"/>
      <c r="E118" s="57"/>
      <c r="F118" s="57"/>
      <c r="G118" s="57"/>
      <c r="H118" s="57"/>
      <c r="I118" s="57"/>
      <c r="J118" s="57"/>
      <c r="K118" s="57"/>
      <c r="L118" s="57"/>
      <c r="M118" s="57"/>
      <c r="N118" s="57"/>
      <c r="O118" s="57"/>
      <c r="P118" s="57"/>
      <c r="Q118" s="57"/>
      <c r="R118" s="57"/>
      <c r="S118" s="57"/>
      <c r="T118" s="57"/>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row>
    <row r="119" spans="1:133" x14ac:dyDescent="0.3">
      <c r="A119" s="41"/>
      <c r="B119" s="57"/>
      <c r="C119" s="57"/>
      <c r="D119" s="57"/>
      <c r="E119" s="57"/>
      <c r="F119" s="57"/>
      <c r="G119" s="57"/>
      <c r="H119" s="57"/>
      <c r="I119" s="57"/>
      <c r="J119" s="57"/>
      <c r="K119" s="57"/>
      <c r="L119" s="57"/>
      <c r="M119" s="57"/>
      <c r="N119" s="57"/>
      <c r="O119" s="57"/>
      <c r="P119" s="57"/>
      <c r="Q119" s="57"/>
      <c r="R119" s="57"/>
      <c r="S119" s="57"/>
      <c r="T119" s="57"/>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row>
    <row r="120" spans="1:133" x14ac:dyDescent="0.3">
      <c r="A120" s="41"/>
      <c r="B120" s="57"/>
      <c r="C120" s="57"/>
      <c r="D120" s="57"/>
      <c r="E120" s="57"/>
      <c r="F120" s="57"/>
      <c r="G120" s="57"/>
      <c r="H120" s="57"/>
      <c r="I120" s="57"/>
      <c r="J120" s="57"/>
      <c r="K120" s="57"/>
      <c r="L120" s="57"/>
      <c r="M120" s="57"/>
      <c r="N120" s="57"/>
      <c r="O120" s="57"/>
      <c r="P120" s="57"/>
      <c r="Q120" s="57"/>
      <c r="R120" s="57"/>
      <c r="S120" s="57"/>
      <c r="T120" s="57"/>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row>
    <row r="121" spans="1:133" x14ac:dyDescent="0.3">
      <c r="A121" s="41"/>
      <c r="B121" s="57"/>
      <c r="C121" s="57"/>
      <c r="D121" s="57"/>
      <c r="E121" s="57"/>
      <c r="F121" s="57"/>
      <c r="G121" s="57"/>
      <c r="H121" s="57"/>
      <c r="I121" s="57"/>
      <c r="J121" s="57"/>
      <c r="K121" s="57"/>
      <c r="L121" s="57"/>
      <c r="M121" s="57"/>
      <c r="N121" s="57"/>
      <c r="O121" s="57"/>
      <c r="P121" s="57"/>
      <c r="Q121" s="57"/>
      <c r="R121" s="57"/>
      <c r="S121" s="57"/>
      <c r="T121" s="57"/>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row>
    <row r="122" spans="1:133" x14ac:dyDescent="0.3">
      <c r="A122" s="41"/>
      <c r="B122" s="57"/>
      <c r="C122" s="57"/>
      <c r="D122" s="57"/>
      <c r="E122" s="57"/>
      <c r="F122" s="57"/>
      <c r="G122" s="57"/>
      <c r="H122" s="57"/>
      <c r="I122" s="57"/>
      <c r="J122" s="57"/>
      <c r="K122" s="57"/>
      <c r="L122" s="57"/>
      <c r="M122" s="57"/>
      <c r="N122" s="57"/>
      <c r="O122" s="57"/>
      <c r="P122" s="57"/>
      <c r="Q122" s="57"/>
      <c r="R122" s="57"/>
      <c r="S122" s="57"/>
      <c r="T122" s="57"/>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row>
    <row r="123" spans="1:133" x14ac:dyDescent="0.3">
      <c r="A123" s="41"/>
      <c r="B123" s="57"/>
      <c r="C123" s="57"/>
      <c r="D123" s="57"/>
      <c r="E123" s="57"/>
      <c r="F123" s="57"/>
      <c r="G123" s="57"/>
      <c r="H123" s="57"/>
      <c r="I123" s="57"/>
      <c r="J123" s="57"/>
      <c r="K123" s="57"/>
      <c r="L123" s="57"/>
      <c r="M123" s="57"/>
      <c r="N123" s="57"/>
      <c r="O123" s="57"/>
      <c r="P123" s="57"/>
      <c r="Q123" s="57"/>
      <c r="R123" s="57"/>
      <c r="S123" s="57"/>
      <c r="T123" s="57"/>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row>
    <row r="124" spans="1:133" x14ac:dyDescent="0.3">
      <c r="A124" s="41"/>
      <c r="B124" s="57"/>
      <c r="C124" s="57"/>
      <c r="D124" s="57"/>
      <c r="E124" s="57"/>
      <c r="F124" s="57"/>
      <c r="G124" s="57"/>
      <c r="H124" s="57"/>
      <c r="I124" s="57"/>
      <c r="J124" s="57"/>
      <c r="K124" s="57"/>
      <c r="L124" s="57"/>
      <c r="M124" s="57"/>
      <c r="N124" s="57"/>
      <c r="O124" s="57"/>
      <c r="P124" s="57"/>
      <c r="Q124" s="57"/>
      <c r="R124" s="57"/>
      <c r="S124" s="57"/>
      <c r="T124" s="57"/>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row>
    <row r="125" spans="1:133" x14ac:dyDescent="0.3">
      <c r="A125" s="41"/>
      <c r="B125" s="57"/>
      <c r="C125" s="57"/>
      <c r="D125" s="57"/>
      <c r="E125" s="57"/>
      <c r="F125" s="57"/>
      <c r="G125" s="57"/>
      <c r="H125" s="57"/>
      <c r="I125" s="57"/>
      <c r="J125" s="57"/>
      <c r="K125" s="57"/>
      <c r="L125" s="57"/>
      <c r="M125" s="57"/>
      <c r="N125" s="57"/>
      <c r="O125" s="57"/>
      <c r="P125" s="57"/>
      <c r="Q125" s="57"/>
      <c r="R125" s="57"/>
      <c r="S125" s="57"/>
      <c r="T125" s="57"/>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row>
    <row r="126" spans="1:133" x14ac:dyDescent="0.3">
      <c r="A126" s="41"/>
      <c r="B126" s="57"/>
      <c r="C126" s="57"/>
      <c r="D126" s="57"/>
      <c r="E126" s="57"/>
      <c r="F126" s="57"/>
      <c r="G126" s="57"/>
      <c r="H126" s="57"/>
      <c r="I126" s="57"/>
      <c r="J126" s="57"/>
      <c r="K126" s="57"/>
      <c r="L126" s="57"/>
      <c r="M126" s="57"/>
      <c r="N126" s="57"/>
      <c r="O126" s="57"/>
      <c r="P126" s="57"/>
      <c r="Q126" s="57"/>
      <c r="R126" s="57"/>
      <c r="S126" s="57"/>
      <c r="T126" s="57"/>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row>
    <row r="127" spans="1:133" x14ac:dyDescent="0.3">
      <c r="A127" s="41"/>
      <c r="B127" s="57"/>
      <c r="C127" s="57"/>
      <c r="D127" s="57"/>
      <c r="E127" s="57"/>
      <c r="F127" s="57"/>
      <c r="G127" s="57"/>
      <c r="H127" s="57"/>
      <c r="I127" s="57"/>
      <c r="J127" s="57"/>
      <c r="K127" s="57"/>
      <c r="L127" s="57"/>
      <c r="M127" s="57"/>
      <c r="N127" s="57"/>
      <c r="O127" s="57"/>
      <c r="P127" s="57"/>
      <c r="Q127" s="57"/>
      <c r="R127" s="57"/>
      <c r="S127" s="57"/>
      <c r="T127" s="57"/>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row>
    <row r="128" spans="1:133" x14ac:dyDescent="0.3">
      <c r="A128" s="41"/>
      <c r="B128" s="57"/>
      <c r="C128" s="57"/>
      <c r="D128" s="57"/>
      <c r="E128" s="57"/>
      <c r="F128" s="57"/>
      <c r="G128" s="57"/>
      <c r="H128" s="57"/>
      <c r="I128" s="57"/>
      <c r="J128" s="57"/>
      <c r="K128" s="57"/>
      <c r="L128" s="57"/>
      <c r="M128" s="57"/>
      <c r="N128" s="57"/>
      <c r="O128" s="57"/>
      <c r="P128" s="57"/>
      <c r="Q128" s="57"/>
      <c r="R128" s="57"/>
      <c r="S128" s="57"/>
      <c r="T128" s="57"/>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row>
    <row r="129" spans="1:133" x14ac:dyDescent="0.3">
      <c r="A129" s="41"/>
      <c r="B129" s="57"/>
      <c r="C129" s="57"/>
      <c r="D129" s="57"/>
      <c r="E129" s="57"/>
      <c r="F129" s="57"/>
      <c r="G129" s="57"/>
      <c r="H129" s="57"/>
      <c r="I129" s="57"/>
      <c r="J129" s="57"/>
      <c r="K129" s="57"/>
      <c r="L129" s="57"/>
      <c r="M129" s="57"/>
      <c r="N129" s="57"/>
      <c r="O129" s="57"/>
      <c r="P129" s="57"/>
      <c r="Q129" s="57"/>
      <c r="R129" s="57"/>
      <c r="S129" s="57"/>
      <c r="T129" s="57"/>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row>
    <row r="130" spans="1:133" x14ac:dyDescent="0.3">
      <c r="A130" s="41"/>
      <c r="B130" s="57"/>
      <c r="C130" s="57"/>
      <c r="D130" s="57"/>
      <c r="E130" s="57"/>
      <c r="F130" s="57"/>
      <c r="G130" s="57"/>
      <c r="H130" s="57"/>
      <c r="I130" s="57"/>
      <c r="J130" s="57"/>
      <c r="K130" s="57"/>
      <c r="L130" s="57"/>
      <c r="M130" s="57"/>
      <c r="N130" s="57"/>
      <c r="O130" s="57"/>
      <c r="P130" s="57"/>
      <c r="Q130" s="57"/>
      <c r="R130" s="57"/>
      <c r="S130" s="57"/>
      <c r="T130" s="57"/>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row>
    <row r="131" spans="1:133" x14ac:dyDescent="0.3">
      <c r="A131" s="41"/>
      <c r="B131" s="57"/>
      <c r="C131" s="57"/>
      <c r="D131" s="57"/>
      <c r="E131" s="57"/>
      <c r="F131" s="57"/>
      <c r="G131" s="57"/>
      <c r="H131" s="57"/>
      <c r="I131" s="57"/>
      <c r="J131" s="57"/>
      <c r="K131" s="57"/>
      <c r="L131" s="57"/>
      <c r="M131" s="57"/>
      <c r="N131" s="57"/>
      <c r="O131" s="57"/>
      <c r="P131" s="57"/>
      <c r="Q131" s="57"/>
      <c r="R131" s="57"/>
      <c r="S131" s="57"/>
      <c r="T131" s="57"/>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row>
    <row r="132" spans="1:133" x14ac:dyDescent="0.3">
      <c r="A132" s="41"/>
      <c r="B132" s="57"/>
      <c r="C132" s="57"/>
      <c r="D132" s="57"/>
      <c r="E132" s="57"/>
      <c r="F132" s="57"/>
      <c r="G132" s="57"/>
      <c r="H132" s="57"/>
      <c r="I132" s="57"/>
      <c r="J132" s="57"/>
      <c r="K132" s="57"/>
      <c r="L132" s="57"/>
      <c r="M132" s="57"/>
      <c r="N132" s="57"/>
      <c r="O132" s="57"/>
      <c r="P132" s="57"/>
      <c r="Q132" s="57"/>
      <c r="R132" s="57"/>
      <c r="S132" s="57"/>
      <c r="T132" s="57"/>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row>
    <row r="133" spans="1:133" x14ac:dyDescent="0.3">
      <c r="A133" s="41"/>
      <c r="B133" s="57"/>
      <c r="C133" s="57"/>
      <c r="D133" s="57"/>
      <c r="E133" s="57"/>
      <c r="F133" s="57"/>
      <c r="G133" s="57"/>
      <c r="H133" s="57"/>
      <c r="I133" s="57"/>
      <c r="J133" s="57"/>
      <c r="K133" s="57"/>
      <c r="L133" s="57"/>
      <c r="M133" s="57"/>
      <c r="N133" s="57"/>
      <c r="O133" s="57"/>
      <c r="P133" s="57"/>
      <c r="Q133" s="57"/>
      <c r="R133" s="57"/>
      <c r="S133" s="57"/>
      <c r="T133" s="57"/>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row>
    <row r="134" spans="1:133" x14ac:dyDescent="0.3">
      <c r="A134" s="41"/>
      <c r="B134" s="57"/>
      <c r="C134" s="57"/>
      <c r="D134" s="57"/>
      <c r="E134" s="57"/>
      <c r="F134" s="57"/>
      <c r="G134" s="57"/>
      <c r="H134" s="57"/>
      <c r="I134" s="57"/>
      <c r="J134" s="57"/>
      <c r="K134" s="57"/>
      <c r="L134" s="57"/>
      <c r="M134" s="57"/>
      <c r="N134" s="57"/>
      <c r="O134" s="57"/>
      <c r="P134" s="57"/>
      <c r="Q134" s="57"/>
      <c r="R134" s="57"/>
      <c r="S134" s="57"/>
      <c r="T134" s="57"/>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row>
    <row r="135" spans="1:133" x14ac:dyDescent="0.3">
      <c r="A135" s="41"/>
      <c r="B135" s="57"/>
      <c r="C135" s="57"/>
      <c r="D135" s="57"/>
      <c r="E135" s="57"/>
      <c r="F135" s="57"/>
      <c r="G135" s="57"/>
      <c r="H135" s="57"/>
      <c r="I135" s="57"/>
      <c r="J135" s="57"/>
      <c r="K135" s="57"/>
      <c r="L135" s="57"/>
      <c r="M135" s="57"/>
      <c r="N135" s="57"/>
      <c r="O135" s="57"/>
      <c r="P135" s="57"/>
      <c r="Q135" s="57"/>
      <c r="R135" s="57"/>
      <c r="S135" s="57"/>
      <c r="T135" s="57"/>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row>
    <row r="136" spans="1:133" x14ac:dyDescent="0.3">
      <c r="A136" s="41"/>
      <c r="B136" s="57"/>
      <c r="C136" s="57"/>
      <c r="D136" s="57"/>
      <c r="E136" s="57"/>
      <c r="F136" s="57"/>
      <c r="G136" s="57"/>
      <c r="H136" s="57"/>
      <c r="I136" s="57"/>
      <c r="J136" s="57"/>
      <c r="K136" s="57"/>
      <c r="L136" s="57"/>
      <c r="M136" s="57"/>
      <c r="N136" s="57"/>
      <c r="O136" s="57"/>
      <c r="P136" s="57"/>
      <c r="Q136" s="57"/>
      <c r="R136" s="57"/>
      <c r="S136" s="57"/>
      <c r="T136" s="57"/>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row>
    <row r="137" spans="1:133" x14ac:dyDescent="0.3">
      <c r="A137" s="41"/>
      <c r="B137" s="57"/>
      <c r="C137" s="57"/>
      <c r="D137" s="57"/>
      <c r="E137" s="57"/>
      <c r="F137" s="57"/>
      <c r="G137" s="57"/>
      <c r="H137" s="57"/>
      <c r="I137" s="57"/>
      <c r="J137" s="57"/>
      <c r="K137" s="57"/>
      <c r="L137" s="57"/>
      <c r="M137" s="57"/>
      <c r="N137" s="57"/>
      <c r="O137" s="57"/>
      <c r="P137" s="57"/>
      <c r="Q137" s="57"/>
      <c r="R137" s="57"/>
      <c r="S137" s="57"/>
      <c r="T137" s="57"/>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row>
    <row r="138" spans="1:133" x14ac:dyDescent="0.3">
      <c r="A138" s="41"/>
      <c r="B138" s="57"/>
      <c r="C138" s="57"/>
      <c r="D138" s="57"/>
      <c r="E138" s="57"/>
      <c r="F138" s="57"/>
      <c r="G138" s="57"/>
      <c r="H138" s="57"/>
      <c r="I138" s="57"/>
      <c r="J138" s="57"/>
      <c r="K138" s="57"/>
      <c r="L138" s="57"/>
      <c r="M138" s="57"/>
      <c r="N138" s="57"/>
      <c r="O138" s="57"/>
      <c r="P138" s="57"/>
      <c r="Q138" s="57"/>
      <c r="R138" s="57"/>
      <c r="S138" s="57"/>
      <c r="T138" s="57"/>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row>
    <row r="139" spans="1:133" x14ac:dyDescent="0.3">
      <c r="A139" s="41"/>
      <c r="B139" s="57"/>
      <c r="C139" s="57"/>
      <c r="D139" s="57"/>
      <c r="E139" s="57"/>
      <c r="F139" s="57"/>
      <c r="G139" s="57"/>
      <c r="H139" s="57"/>
      <c r="I139" s="57"/>
      <c r="J139" s="57"/>
      <c r="K139" s="57"/>
      <c r="L139" s="57"/>
      <c r="M139" s="57"/>
      <c r="N139" s="57"/>
      <c r="O139" s="57"/>
      <c r="P139" s="57"/>
      <c r="Q139" s="57"/>
      <c r="R139" s="57"/>
      <c r="S139" s="57"/>
      <c r="T139" s="57"/>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row>
    <row r="140" spans="1:133" x14ac:dyDescent="0.3">
      <c r="A140" s="41"/>
      <c r="B140" s="57"/>
      <c r="C140" s="57"/>
      <c r="D140" s="57"/>
      <c r="E140" s="57"/>
      <c r="F140" s="57"/>
      <c r="G140" s="57"/>
      <c r="H140" s="57"/>
      <c r="I140" s="57"/>
      <c r="J140" s="57"/>
      <c r="K140" s="57"/>
      <c r="L140" s="57"/>
      <c r="M140" s="57"/>
      <c r="N140" s="57"/>
      <c r="O140" s="57"/>
      <c r="P140" s="57"/>
      <c r="Q140" s="57"/>
      <c r="R140" s="57"/>
      <c r="S140" s="57"/>
      <c r="T140" s="57"/>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row>
    <row r="141" spans="1:133" x14ac:dyDescent="0.3">
      <c r="A141" s="41"/>
      <c r="B141" s="57"/>
      <c r="C141" s="57"/>
      <c r="D141" s="57"/>
      <c r="E141" s="57"/>
      <c r="F141" s="57"/>
      <c r="G141" s="57"/>
      <c r="H141" s="57"/>
      <c r="I141" s="57"/>
      <c r="J141" s="57"/>
      <c r="K141" s="57"/>
      <c r="L141" s="57"/>
      <c r="M141" s="57"/>
      <c r="N141" s="57"/>
      <c r="O141" s="57"/>
      <c r="P141" s="57"/>
      <c r="Q141" s="57"/>
      <c r="R141" s="57"/>
      <c r="S141" s="57"/>
      <c r="T141" s="57"/>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row>
    <row r="142" spans="1:133" x14ac:dyDescent="0.3">
      <c r="A142" s="41"/>
      <c r="B142" s="57"/>
      <c r="C142" s="57"/>
      <c r="D142" s="57"/>
      <c r="E142" s="57"/>
      <c r="F142" s="57"/>
      <c r="G142" s="57"/>
      <c r="H142" s="57"/>
      <c r="I142" s="57"/>
      <c r="J142" s="57"/>
      <c r="K142" s="57"/>
      <c r="L142" s="57"/>
      <c r="M142" s="57"/>
      <c r="N142" s="57"/>
      <c r="O142" s="57"/>
      <c r="P142" s="57"/>
      <c r="Q142" s="57"/>
      <c r="R142" s="57"/>
      <c r="S142" s="57"/>
      <c r="T142" s="57"/>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row>
    <row r="143" spans="1:133" x14ac:dyDescent="0.3">
      <c r="A143" s="41"/>
      <c r="B143" s="57"/>
      <c r="C143" s="57"/>
      <c r="D143" s="57"/>
      <c r="E143" s="57"/>
      <c r="F143" s="57"/>
      <c r="G143" s="57"/>
      <c r="H143" s="57"/>
      <c r="I143" s="57"/>
      <c r="J143" s="57"/>
      <c r="K143" s="57"/>
      <c r="L143" s="57"/>
      <c r="M143" s="57"/>
      <c r="N143" s="57"/>
      <c r="O143" s="57"/>
      <c r="P143" s="57"/>
      <c r="Q143" s="57"/>
      <c r="R143" s="57"/>
      <c r="S143" s="57"/>
      <c r="T143" s="57"/>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row>
    <row r="144" spans="1:133" x14ac:dyDescent="0.3">
      <c r="A144" s="41"/>
      <c r="B144" s="57"/>
      <c r="C144" s="57"/>
      <c r="D144" s="57"/>
      <c r="E144" s="57"/>
      <c r="F144" s="57"/>
      <c r="G144" s="57"/>
      <c r="H144" s="57"/>
      <c r="I144" s="57"/>
      <c r="J144" s="57"/>
      <c r="K144" s="57"/>
      <c r="L144" s="57"/>
      <c r="M144" s="57"/>
      <c r="N144" s="57"/>
      <c r="O144" s="57"/>
      <c r="P144" s="57"/>
      <c r="Q144" s="57"/>
      <c r="R144" s="57"/>
      <c r="S144" s="57"/>
      <c r="T144" s="57"/>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row>
    <row r="145" spans="1:133" x14ac:dyDescent="0.3">
      <c r="A145" s="41"/>
      <c r="B145" s="57"/>
      <c r="C145" s="57"/>
      <c r="D145" s="57"/>
      <c r="E145" s="57"/>
      <c r="F145" s="57"/>
      <c r="G145" s="57"/>
      <c r="H145" s="57"/>
      <c r="I145" s="57"/>
      <c r="J145" s="57"/>
      <c r="K145" s="57"/>
      <c r="L145" s="57"/>
      <c r="M145" s="57"/>
      <c r="N145" s="57"/>
      <c r="O145" s="57"/>
      <c r="P145" s="57"/>
      <c r="Q145" s="57"/>
      <c r="R145" s="57"/>
      <c r="S145" s="57"/>
      <c r="T145" s="57"/>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row>
    <row r="146" spans="1:133" x14ac:dyDescent="0.3">
      <c r="A146" s="41"/>
      <c r="B146" s="57"/>
      <c r="C146" s="57"/>
      <c r="D146" s="57"/>
      <c r="E146" s="57"/>
      <c r="F146" s="57"/>
      <c r="G146" s="57"/>
      <c r="H146" s="57"/>
      <c r="I146" s="57"/>
      <c r="J146" s="57"/>
      <c r="K146" s="57"/>
      <c r="L146" s="57"/>
      <c r="M146" s="57"/>
      <c r="N146" s="57"/>
      <c r="O146" s="57"/>
      <c r="P146" s="57"/>
      <c r="Q146" s="57"/>
      <c r="R146" s="57"/>
      <c r="S146" s="57"/>
      <c r="T146" s="57"/>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row>
    <row r="147" spans="1:133" x14ac:dyDescent="0.3">
      <c r="A147" s="41"/>
      <c r="B147" s="57"/>
      <c r="C147" s="57"/>
      <c r="D147" s="57"/>
      <c r="E147" s="57"/>
      <c r="F147" s="57"/>
      <c r="G147" s="57"/>
      <c r="H147" s="57"/>
      <c r="I147" s="57"/>
      <c r="J147" s="57"/>
      <c r="K147" s="57"/>
      <c r="L147" s="57"/>
      <c r="M147" s="57"/>
      <c r="N147" s="57"/>
      <c r="O147" s="57"/>
      <c r="P147" s="57"/>
      <c r="Q147" s="57"/>
      <c r="R147" s="57"/>
      <c r="S147" s="57"/>
      <c r="T147" s="57"/>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row>
    <row r="148" spans="1:133" x14ac:dyDescent="0.3">
      <c r="A148" s="41"/>
      <c r="B148" s="57"/>
      <c r="C148" s="57"/>
      <c r="D148" s="57"/>
      <c r="E148" s="57"/>
      <c r="F148" s="57"/>
      <c r="G148" s="57"/>
      <c r="H148" s="57"/>
      <c r="I148" s="57"/>
      <c r="J148" s="57"/>
      <c r="K148" s="57"/>
      <c r="L148" s="57"/>
      <c r="M148" s="57"/>
      <c r="N148" s="57"/>
      <c r="O148" s="57"/>
      <c r="P148" s="57"/>
      <c r="Q148" s="57"/>
      <c r="R148" s="57"/>
      <c r="S148" s="57"/>
      <c r="T148" s="57"/>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row>
    <row r="149" spans="1:133" x14ac:dyDescent="0.3">
      <c r="A149" s="41"/>
      <c r="B149" s="57"/>
      <c r="C149" s="57"/>
      <c r="D149" s="57"/>
      <c r="E149" s="57"/>
      <c r="F149" s="57"/>
      <c r="G149" s="57"/>
      <c r="H149" s="57"/>
      <c r="I149" s="57"/>
      <c r="J149" s="57"/>
      <c r="K149" s="57"/>
      <c r="L149" s="57"/>
      <c r="M149" s="57"/>
      <c r="N149" s="57"/>
      <c r="O149" s="57"/>
      <c r="P149" s="57"/>
      <c r="Q149" s="57"/>
      <c r="R149" s="57"/>
      <c r="S149" s="57"/>
      <c r="T149" s="57"/>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row>
    <row r="150" spans="1:133" x14ac:dyDescent="0.3">
      <c r="A150" s="41"/>
      <c r="B150" s="57"/>
      <c r="C150" s="57"/>
      <c r="D150" s="57"/>
      <c r="E150" s="57"/>
      <c r="F150" s="57"/>
      <c r="G150" s="57"/>
      <c r="H150" s="57"/>
      <c r="I150" s="57"/>
      <c r="J150" s="57"/>
      <c r="K150" s="57"/>
      <c r="L150" s="57"/>
      <c r="M150" s="57"/>
      <c r="N150" s="57"/>
      <c r="O150" s="57"/>
      <c r="P150" s="57"/>
      <c r="Q150" s="57"/>
      <c r="R150" s="57"/>
      <c r="S150" s="57"/>
      <c r="T150" s="57"/>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row>
    <row r="151" spans="1:133" x14ac:dyDescent="0.3">
      <c r="A151" s="41"/>
      <c r="B151" s="57"/>
      <c r="C151" s="57"/>
      <c r="D151" s="57"/>
      <c r="E151" s="57"/>
      <c r="F151" s="57"/>
      <c r="G151" s="57"/>
      <c r="H151" s="57"/>
      <c r="I151" s="57"/>
      <c r="J151" s="57"/>
      <c r="K151" s="57"/>
      <c r="L151" s="57"/>
      <c r="M151" s="57"/>
      <c r="N151" s="57"/>
      <c r="O151" s="57"/>
      <c r="P151" s="57"/>
      <c r="Q151" s="57"/>
      <c r="R151" s="57"/>
      <c r="S151" s="57"/>
      <c r="T151" s="57"/>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row>
    <row r="152" spans="1:133" x14ac:dyDescent="0.3">
      <c r="A152" s="41"/>
      <c r="B152" s="57"/>
      <c r="C152" s="57"/>
      <c r="D152" s="57"/>
      <c r="E152" s="57"/>
      <c r="F152" s="57"/>
      <c r="G152" s="57"/>
      <c r="H152" s="57"/>
      <c r="I152" s="57"/>
      <c r="J152" s="57"/>
      <c r="K152" s="57"/>
      <c r="L152" s="57"/>
      <c r="M152" s="57"/>
      <c r="N152" s="57"/>
      <c r="O152" s="57"/>
      <c r="P152" s="57"/>
      <c r="Q152" s="57"/>
      <c r="R152" s="57"/>
      <c r="S152" s="57"/>
      <c r="T152" s="57"/>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row>
    <row r="153" spans="1:133" x14ac:dyDescent="0.3">
      <c r="A153" s="41"/>
      <c r="B153" s="57"/>
      <c r="C153" s="57"/>
      <c r="D153" s="57"/>
      <c r="E153" s="57"/>
      <c r="F153" s="57"/>
      <c r="G153" s="57"/>
      <c r="H153" s="57"/>
      <c r="I153" s="57"/>
      <c r="J153" s="57"/>
      <c r="K153" s="57"/>
      <c r="L153" s="57"/>
      <c r="M153" s="57"/>
      <c r="N153" s="57"/>
      <c r="O153" s="57"/>
      <c r="P153" s="57"/>
      <c r="Q153" s="57"/>
      <c r="R153" s="57"/>
      <c r="S153" s="57"/>
      <c r="T153" s="57"/>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row>
    <row r="154" spans="1:133" x14ac:dyDescent="0.3">
      <c r="A154" s="41"/>
      <c r="B154" s="57"/>
      <c r="C154" s="57"/>
      <c r="D154" s="57"/>
      <c r="E154" s="57"/>
      <c r="F154" s="57"/>
      <c r="G154" s="57"/>
      <c r="H154" s="57"/>
      <c r="I154" s="57"/>
      <c r="J154" s="57"/>
      <c r="K154" s="57"/>
      <c r="L154" s="57"/>
      <c r="M154" s="57"/>
      <c r="N154" s="57"/>
      <c r="O154" s="57"/>
      <c r="P154" s="57"/>
      <c r="Q154" s="57"/>
      <c r="R154" s="57"/>
      <c r="S154" s="57"/>
      <c r="T154" s="57"/>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row>
    <row r="155" spans="1:133" x14ac:dyDescent="0.3">
      <c r="A155" s="41"/>
      <c r="B155" s="57"/>
      <c r="C155" s="57"/>
      <c r="D155" s="57"/>
      <c r="E155" s="57"/>
      <c r="F155" s="57"/>
      <c r="G155" s="57"/>
      <c r="H155" s="57"/>
      <c r="I155" s="57"/>
      <c r="J155" s="57"/>
      <c r="K155" s="57"/>
      <c r="L155" s="57"/>
      <c r="M155" s="57"/>
      <c r="N155" s="57"/>
      <c r="O155" s="57"/>
      <c r="P155" s="57"/>
      <c r="Q155" s="57"/>
      <c r="R155" s="57"/>
      <c r="S155" s="57"/>
      <c r="T155" s="57"/>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row>
    <row r="156" spans="1:133" x14ac:dyDescent="0.3">
      <c r="A156" s="41"/>
      <c r="B156" s="57"/>
      <c r="C156" s="57"/>
      <c r="D156" s="57"/>
      <c r="E156" s="57"/>
      <c r="F156" s="57"/>
      <c r="G156" s="57"/>
      <c r="H156" s="57"/>
      <c r="I156" s="57"/>
      <c r="J156" s="57"/>
      <c r="K156" s="57"/>
      <c r="L156" s="57"/>
      <c r="M156" s="57"/>
      <c r="N156" s="57"/>
      <c r="O156" s="57"/>
      <c r="P156" s="57"/>
      <c r="Q156" s="57"/>
      <c r="R156" s="57"/>
      <c r="S156" s="57"/>
      <c r="T156" s="57"/>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row>
    <row r="157" spans="1:133" x14ac:dyDescent="0.3">
      <c r="A157" s="41"/>
      <c r="B157" s="57"/>
      <c r="C157" s="57"/>
      <c r="D157" s="57"/>
      <c r="E157" s="57"/>
      <c r="F157" s="57"/>
      <c r="G157" s="57"/>
      <c r="H157" s="57"/>
      <c r="I157" s="57"/>
      <c r="J157" s="57"/>
      <c r="K157" s="57"/>
      <c r="L157" s="57"/>
      <c r="M157" s="57"/>
      <c r="N157" s="57"/>
      <c r="O157" s="57"/>
      <c r="P157" s="57"/>
      <c r="Q157" s="57"/>
      <c r="R157" s="57"/>
      <c r="S157" s="57"/>
      <c r="T157" s="57"/>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row>
    <row r="158" spans="1:133" x14ac:dyDescent="0.3">
      <c r="A158" s="41"/>
      <c r="B158" s="57"/>
      <c r="C158" s="57"/>
      <c r="D158" s="57"/>
      <c r="E158" s="57"/>
      <c r="F158" s="57"/>
      <c r="G158" s="57"/>
      <c r="H158" s="57"/>
      <c r="I158" s="57"/>
      <c r="J158" s="57"/>
      <c r="K158" s="57"/>
      <c r="L158" s="57"/>
      <c r="M158" s="57"/>
      <c r="N158" s="57"/>
      <c r="O158" s="57"/>
      <c r="P158" s="57"/>
      <c r="Q158" s="57"/>
      <c r="R158" s="57"/>
      <c r="S158" s="57"/>
      <c r="T158" s="57"/>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row>
    <row r="159" spans="1:133" x14ac:dyDescent="0.3">
      <c r="A159" s="41"/>
      <c r="B159" s="57"/>
      <c r="C159" s="57"/>
      <c r="D159" s="57"/>
      <c r="E159" s="57"/>
      <c r="F159" s="57"/>
      <c r="G159" s="57"/>
      <c r="H159" s="57"/>
      <c r="I159" s="57"/>
      <c r="J159" s="57"/>
      <c r="K159" s="57"/>
      <c r="L159" s="57"/>
      <c r="M159" s="57"/>
      <c r="N159" s="57"/>
      <c r="O159" s="57"/>
      <c r="P159" s="57"/>
      <c r="Q159" s="57"/>
      <c r="R159" s="57"/>
      <c r="S159" s="57"/>
      <c r="T159" s="57"/>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row>
    <row r="160" spans="1:133" x14ac:dyDescent="0.3">
      <c r="A160" s="41"/>
      <c r="B160" s="57"/>
      <c r="C160" s="57"/>
      <c r="D160" s="57"/>
      <c r="E160" s="57"/>
      <c r="F160" s="57"/>
      <c r="G160" s="57"/>
      <c r="H160" s="57"/>
      <c r="I160" s="57"/>
      <c r="J160" s="57"/>
      <c r="K160" s="57"/>
      <c r="L160" s="57"/>
      <c r="M160" s="57"/>
      <c r="N160" s="57"/>
      <c r="O160" s="57"/>
      <c r="P160" s="57"/>
      <c r="Q160" s="57"/>
      <c r="R160" s="57"/>
      <c r="S160" s="57"/>
      <c r="T160" s="57"/>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row>
    <row r="161" spans="1:133" x14ac:dyDescent="0.3">
      <c r="A161" s="41"/>
      <c r="B161" s="57"/>
      <c r="C161" s="57"/>
      <c r="D161" s="57"/>
      <c r="E161" s="57"/>
      <c r="F161" s="57"/>
      <c r="G161" s="57"/>
      <c r="H161" s="57"/>
      <c r="I161" s="57"/>
      <c r="J161" s="57"/>
      <c r="K161" s="57"/>
      <c r="L161" s="57"/>
      <c r="M161" s="57"/>
      <c r="N161" s="57"/>
      <c r="O161" s="57"/>
      <c r="P161" s="57"/>
      <c r="Q161" s="57"/>
      <c r="R161" s="57"/>
      <c r="S161" s="57"/>
      <c r="T161" s="57"/>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row>
    <row r="162" spans="1:133" x14ac:dyDescent="0.3">
      <c r="A162" s="41"/>
      <c r="B162" s="57"/>
      <c r="C162" s="57"/>
      <c r="D162" s="57"/>
      <c r="E162" s="57"/>
      <c r="F162" s="57"/>
      <c r="G162" s="57"/>
      <c r="H162" s="57"/>
      <c r="I162" s="57"/>
      <c r="J162" s="57"/>
      <c r="K162" s="57"/>
      <c r="L162" s="57"/>
      <c r="M162" s="57"/>
      <c r="N162" s="57"/>
      <c r="O162" s="57"/>
      <c r="P162" s="57"/>
      <c r="Q162" s="57"/>
      <c r="R162" s="57"/>
      <c r="S162" s="57"/>
      <c r="T162" s="57"/>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row>
    <row r="163" spans="1:133" x14ac:dyDescent="0.3">
      <c r="A163" s="41"/>
      <c r="B163" s="57"/>
      <c r="C163" s="57"/>
      <c r="D163" s="57"/>
      <c r="E163" s="57"/>
      <c r="F163" s="57"/>
      <c r="G163" s="57"/>
      <c r="H163" s="57"/>
      <c r="I163" s="57"/>
      <c r="J163" s="57"/>
      <c r="K163" s="57"/>
      <c r="L163" s="57"/>
      <c r="M163" s="57"/>
      <c r="N163" s="57"/>
      <c r="O163" s="57"/>
      <c r="P163" s="57"/>
      <c r="Q163" s="57"/>
      <c r="R163" s="57"/>
      <c r="S163" s="57"/>
      <c r="T163" s="57"/>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row>
    <row r="164" spans="1:133" x14ac:dyDescent="0.3">
      <c r="A164" s="41"/>
      <c r="B164" s="57"/>
      <c r="C164" s="57"/>
      <c r="D164" s="57"/>
      <c r="E164" s="57"/>
      <c r="F164" s="57"/>
      <c r="G164" s="57"/>
      <c r="H164" s="57"/>
      <c r="I164" s="57"/>
      <c r="J164" s="57"/>
      <c r="K164" s="57"/>
      <c r="L164" s="57"/>
      <c r="M164" s="57"/>
      <c r="N164" s="57"/>
      <c r="O164" s="57"/>
      <c r="P164" s="57"/>
      <c r="Q164" s="57"/>
      <c r="R164" s="57"/>
      <c r="S164" s="57"/>
      <c r="T164" s="57"/>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row>
    <row r="165" spans="1:133" x14ac:dyDescent="0.3">
      <c r="A165" s="41"/>
      <c r="B165" s="57"/>
      <c r="C165" s="57"/>
      <c r="D165" s="57"/>
      <c r="E165" s="57"/>
      <c r="F165" s="57"/>
      <c r="G165" s="57"/>
      <c r="H165" s="57"/>
      <c r="I165" s="57"/>
      <c r="J165" s="57"/>
      <c r="K165" s="57"/>
      <c r="L165" s="57"/>
      <c r="M165" s="57"/>
      <c r="N165" s="57"/>
      <c r="O165" s="57"/>
      <c r="P165" s="57"/>
      <c r="Q165" s="57"/>
      <c r="R165" s="57"/>
      <c r="S165" s="57"/>
      <c r="T165" s="57"/>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row>
    <row r="166" spans="1:133" x14ac:dyDescent="0.3">
      <c r="A166" s="41"/>
      <c r="B166" s="57"/>
      <c r="C166" s="57"/>
      <c r="D166" s="57"/>
      <c r="E166" s="57"/>
      <c r="F166" s="57"/>
      <c r="G166" s="57"/>
      <c r="H166" s="57"/>
      <c r="I166" s="57"/>
      <c r="J166" s="57"/>
      <c r="K166" s="57"/>
      <c r="L166" s="57"/>
      <c r="M166" s="57"/>
      <c r="N166" s="57"/>
      <c r="O166" s="57"/>
      <c r="P166" s="57"/>
      <c r="Q166" s="57"/>
      <c r="R166" s="57"/>
      <c r="S166" s="57"/>
      <c r="T166" s="57"/>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row>
    <row r="167" spans="1:133" x14ac:dyDescent="0.3">
      <c r="A167" s="41"/>
      <c r="B167" s="57"/>
      <c r="C167" s="57"/>
      <c r="D167" s="57"/>
      <c r="E167" s="57"/>
      <c r="F167" s="57"/>
      <c r="G167" s="57"/>
      <c r="H167" s="57"/>
      <c r="I167" s="57"/>
      <c r="J167" s="57"/>
      <c r="K167" s="57"/>
      <c r="L167" s="57"/>
      <c r="M167" s="57"/>
      <c r="N167" s="57"/>
      <c r="O167" s="57"/>
      <c r="P167" s="57"/>
      <c r="Q167" s="57"/>
      <c r="R167" s="57"/>
      <c r="S167" s="57"/>
      <c r="T167" s="57"/>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row>
    <row r="168" spans="1:133" x14ac:dyDescent="0.3">
      <c r="A168" s="41"/>
      <c r="B168" s="57"/>
      <c r="C168" s="57"/>
      <c r="D168" s="57"/>
      <c r="E168" s="57"/>
      <c r="F168" s="57"/>
      <c r="G168" s="57"/>
      <c r="H168" s="57"/>
      <c r="I168" s="57"/>
      <c r="J168" s="57"/>
      <c r="K168" s="57"/>
      <c r="L168" s="57"/>
      <c r="M168" s="57"/>
      <c r="N168" s="57"/>
      <c r="O168" s="57"/>
      <c r="P168" s="57"/>
      <c r="Q168" s="57"/>
      <c r="R168" s="57"/>
      <c r="S168" s="57"/>
      <c r="T168" s="57"/>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row>
    <row r="169" spans="1:133" x14ac:dyDescent="0.3">
      <c r="A169" s="41"/>
      <c r="B169" s="57"/>
      <c r="C169" s="57"/>
      <c r="D169" s="57"/>
      <c r="E169" s="57"/>
      <c r="F169" s="57"/>
      <c r="G169" s="57"/>
      <c r="H169" s="57"/>
      <c r="I169" s="57"/>
      <c r="J169" s="57"/>
      <c r="K169" s="57"/>
      <c r="L169" s="57"/>
      <c r="M169" s="57"/>
      <c r="N169" s="57"/>
      <c r="O169" s="57"/>
      <c r="P169" s="57"/>
      <c r="Q169" s="57"/>
      <c r="R169" s="57"/>
      <c r="S169" s="57"/>
      <c r="T169" s="57"/>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row>
    <row r="170" spans="1:133" x14ac:dyDescent="0.3">
      <c r="A170" s="41"/>
      <c r="B170" s="57"/>
      <c r="C170" s="57"/>
      <c r="D170" s="57"/>
      <c r="E170" s="57"/>
      <c r="F170" s="57"/>
      <c r="G170" s="57"/>
      <c r="H170" s="57"/>
      <c r="I170" s="57"/>
      <c r="J170" s="57"/>
      <c r="K170" s="57"/>
      <c r="L170" s="57"/>
      <c r="M170" s="57"/>
      <c r="N170" s="57"/>
      <c r="O170" s="57"/>
      <c r="P170" s="57"/>
      <c r="Q170" s="57"/>
      <c r="R170" s="57"/>
      <c r="S170" s="57"/>
      <c r="T170" s="57"/>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row>
    <row r="171" spans="1:133" x14ac:dyDescent="0.3">
      <c r="A171" s="41"/>
      <c r="B171" s="57"/>
      <c r="C171" s="57"/>
      <c r="D171" s="57"/>
      <c r="E171" s="57"/>
      <c r="F171" s="57"/>
      <c r="G171" s="57"/>
      <c r="H171" s="57"/>
      <c r="I171" s="57"/>
      <c r="J171" s="57"/>
      <c r="K171" s="57"/>
      <c r="L171" s="57"/>
      <c r="M171" s="57"/>
      <c r="N171" s="57"/>
      <c r="O171" s="57"/>
      <c r="P171" s="57"/>
      <c r="Q171" s="57"/>
      <c r="R171" s="57"/>
      <c r="S171" s="57"/>
      <c r="T171" s="57"/>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row>
    <row r="172" spans="1:133" x14ac:dyDescent="0.3">
      <c r="A172" s="41"/>
      <c r="B172" s="57"/>
      <c r="C172" s="57"/>
      <c r="D172" s="57"/>
      <c r="E172" s="57"/>
      <c r="F172" s="57"/>
      <c r="G172" s="57"/>
      <c r="H172" s="57"/>
      <c r="I172" s="57"/>
      <c r="J172" s="57"/>
      <c r="K172" s="57"/>
      <c r="L172" s="57"/>
      <c r="M172" s="57"/>
      <c r="N172" s="57"/>
      <c r="O172" s="57"/>
      <c r="P172" s="57"/>
      <c r="Q172" s="57"/>
      <c r="R172" s="57"/>
      <c r="S172" s="57"/>
      <c r="T172" s="57"/>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row>
    <row r="173" spans="1:133" x14ac:dyDescent="0.3">
      <c r="A173" s="41"/>
      <c r="B173" s="57"/>
      <c r="C173" s="57"/>
      <c r="D173" s="57"/>
      <c r="E173" s="57"/>
      <c r="F173" s="57"/>
      <c r="G173" s="57"/>
      <c r="H173" s="57"/>
      <c r="I173" s="57"/>
      <c r="J173" s="57"/>
      <c r="K173" s="57"/>
      <c r="L173" s="57"/>
      <c r="M173" s="57"/>
      <c r="N173" s="57"/>
      <c r="O173" s="57"/>
      <c r="P173" s="57"/>
      <c r="Q173" s="57"/>
      <c r="R173" s="57"/>
      <c r="S173" s="57"/>
      <c r="T173" s="57"/>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row>
    <row r="174" spans="1:133" x14ac:dyDescent="0.3">
      <c r="A174" s="41"/>
      <c r="B174" s="57"/>
      <c r="C174" s="57"/>
      <c r="D174" s="57"/>
      <c r="E174" s="57"/>
      <c r="F174" s="57"/>
      <c r="G174" s="57"/>
      <c r="H174" s="57"/>
      <c r="I174" s="57"/>
      <c r="J174" s="57"/>
      <c r="K174" s="57"/>
      <c r="L174" s="57"/>
      <c r="M174" s="57"/>
      <c r="N174" s="57"/>
      <c r="O174" s="57"/>
      <c r="P174" s="57"/>
      <c r="Q174" s="57"/>
      <c r="R174" s="57"/>
      <c r="S174" s="57"/>
      <c r="T174" s="57"/>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row>
    <row r="175" spans="1:133" x14ac:dyDescent="0.3">
      <c r="A175" s="41"/>
      <c r="B175" s="57"/>
      <c r="C175" s="57"/>
      <c r="D175" s="57"/>
      <c r="E175" s="57"/>
      <c r="F175" s="57"/>
      <c r="G175" s="57"/>
      <c r="H175" s="57"/>
      <c r="I175" s="57"/>
      <c r="J175" s="57"/>
      <c r="K175" s="57"/>
      <c r="L175" s="57"/>
      <c r="M175" s="57"/>
      <c r="N175" s="57"/>
      <c r="O175" s="57"/>
      <c r="P175" s="57"/>
      <c r="Q175" s="57"/>
      <c r="R175" s="57"/>
      <c r="S175" s="57"/>
      <c r="T175" s="57"/>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row>
    <row r="176" spans="1:133" x14ac:dyDescent="0.3">
      <c r="A176" s="41"/>
      <c r="B176" s="57"/>
      <c r="C176" s="57"/>
      <c r="D176" s="57"/>
      <c r="E176" s="57"/>
      <c r="F176" s="57"/>
      <c r="G176" s="57"/>
      <c r="H176" s="57"/>
      <c r="I176" s="57"/>
      <c r="J176" s="57"/>
      <c r="K176" s="57"/>
      <c r="L176" s="57"/>
      <c r="M176" s="57"/>
      <c r="N176" s="57"/>
      <c r="O176" s="57"/>
      <c r="P176" s="57"/>
      <c r="Q176" s="57"/>
      <c r="R176" s="57"/>
      <c r="S176" s="57"/>
      <c r="T176" s="57"/>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row>
    <row r="177" spans="1:133" x14ac:dyDescent="0.3">
      <c r="A177" s="41"/>
      <c r="B177" s="57"/>
      <c r="C177" s="57"/>
      <c r="D177" s="57"/>
      <c r="E177" s="57"/>
      <c r="F177" s="57"/>
      <c r="G177" s="57"/>
      <c r="H177" s="57"/>
      <c r="I177" s="57"/>
      <c r="J177" s="57"/>
      <c r="K177" s="57"/>
      <c r="L177" s="57"/>
      <c r="M177" s="57"/>
      <c r="N177" s="57"/>
      <c r="O177" s="57"/>
      <c r="P177" s="57"/>
      <c r="Q177" s="57"/>
      <c r="R177" s="57"/>
      <c r="S177" s="57"/>
      <c r="T177" s="57"/>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row>
    <row r="178" spans="1:133" x14ac:dyDescent="0.3">
      <c r="A178" s="41"/>
      <c r="B178" s="57"/>
      <c r="C178" s="57"/>
      <c r="D178" s="57"/>
      <c r="E178" s="57"/>
      <c r="F178" s="57"/>
      <c r="G178" s="57"/>
      <c r="H178" s="57"/>
      <c r="I178" s="57"/>
      <c r="J178" s="57"/>
      <c r="K178" s="57"/>
      <c r="L178" s="57"/>
      <c r="M178" s="57"/>
      <c r="N178" s="57"/>
      <c r="O178" s="57"/>
      <c r="P178" s="57"/>
      <c r="Q178" s="57"/>
      <c r="R178" s="57"/>
      <c r="S178" s="57"/>
      <c r="T178" s="57"/>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row>
    <row r="179" spans="1:133" x14ac:dyDescent="0.3">
      <c r="A179" s="41"/>
      <c r="B179" s="57"/>
      <c r="C179" s="57"/>
      <c r="D179" s="57"/>
      <c r="E179" s="57"/>
      <c r="F179" s="57"/>
      <c r="G179" s="57"/>
      <c r="H179" s="57"/>
      <c r="I179" s="57"/>
      <c r="J179" s="57"/>
      <c r="K179" s="57"/>
      <c r="L179" s="57"/>
      <c r="M179" s="57"/>
      <c r="N179" s="57"/>
      <c r="O179" s="57"/>
      <c r="P179" s="57"/>
      <c r="Q179" s="57"/>
      <c r="R179" s="57"/>
      <c r="S179" s="57"/>
      <c r="T179" s="57"/>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row>
    <row r="180" spans="1:133" x14ac:dyDescent="0.3">
      <c r="A180" s="41"/>
      <c r="B180" s="57"/>
      <c r="C180" s="57"/>
      <c r="D180" s="57"/>
      <c r="E180" s="57"/>
      <c r="F180" s="57"/>
      <c r="G180" s="57"/>
      <c r="H180" s="57"/>
      <c r="I180" s="57"/>
      <c r="J180" s="57"/>
      <c r="K180" s="57"/>
      <c r="L180" s="57"/>
      <c r="M180" s="57"/>
      <c r="N180" s="57"/>
      <c r="O180" s="57"/>
      <c r="P180" s="57"/>
      <c r="Q180" s="57"/>
      <c r="R180" s="57"/>
      <c r="S180" s="57"/>
      <c r="T180" s="57"/>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row>
    <row r="181" spans="1:133" x14ac:dyDescent="0.3">
      <c r="A181" s="41"/>
      <c r="B181" s="57"/>
      <c r="C181" s="57"/>
      <c r="D181" s="57"/>
      <c r="E181" s="57"/>
      <c r="F181" s="57"/>
      <c r="G181" s="57"/>
      <c r="H181" s="57"/>
      <c r="I181" s="57"/>
      <c r="J181" s="57"/>
      <c r="K181" s="57"/>
      <c r="L181" s="57"/>
      <c r="M181" s="57"/>
      <c r="N181" s="57"/>
      <c r="O181" s="57"/>
      <c r="P181" s="57"/>
      <c r="Q181" s="57"/>
      <c r="R181" s="57"/>
      <c r="S181" s="57"/>
      <c r="T181" s="57"/>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row>
    <row r="182" spans="1:133" x14ac:dyDescent="0.3">
      <c r="A182" s="41"/>
      <c r="B182" s="57"/>
      <c r="C182" s="57"/>
      <c r="D182" s="57"/>
      <c r="E182" s="57"/>
      <c r="F182" s="57"/>
      <c r="G182" s="57"/>
      <c r="H182" s="57"/>
      <c r="I182" s="57"/>
      <c r="J182" s="57"/>
      <c r="K182" s="57"/>
      <c r="L182" s="57"/>
      <c r="M182" s="57"/>
      <c r="N182" s="57"/>
      <c r="O182" s="57"/>
      <c r="P182" s="57"/>
      <c r="Q182" s="57"/>
      <c r="R182" s="57"/>
      <c r="S182" s="57"/>
      <c r="T182" s="57"/>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row>
    <row r="183" spans="1:133" x14ac:dyDescent="0.3">
      <c r="A183" s="41"/>
      <c r="B183" s="57"/>
      <c r="C183" s="57"/>
      <c r="D183" s="57"/>
      <c r="E183" s="57"/>
      <c r="F183" s="57"/>
      <c r="G183" s="57"/>
      <c r="H183" s="57"/>
      <c r="I183" s="57"/>
      <c r="J183" s="57"/>
      <c r="K183" s="57"/>
      <c r="L183" s="57"/>
      <c r="M183" s="57"/>
      <c r="N183" s="57"/>
      <c r="O183" s="57"/>
      <c r="P183" s="57"/>
      <c r="Q183" s="57"/>
      <c r="R183" s="57"/>
      <c r="S183" s="57"/>
      <c r="T183" s="57"/>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row>
    <row r="184" spans="1:133" x14ac:dyDescent="0.3">
      <c r="A184" s="41"/>
      <c r="B184" s="57"/>
      <c r="C184" s="57"/>
      <c r="D184" s="57"/>
      <c r="E184" s="57"/>
      <c r="F184" s="57"/>
      <c r="G184" s="57"/>
      <c r="H184" s="57"/>
      <c r="I184" s="57"/>
      <c r="J184" s="57"/>
      <c r="K184" s="57"/>
      <c r="L184" s="57"/>
      <c r="M184" s="57"/>
      <c r="N184" s="57"/>
      <c r="O184" s="57"/>
      <c r="P184" s="57"/>
      <c r="Q184" s="57"/>
      <c r="R184" s="57"/>
      <c r="S184" s="57"/>
      <c r="T184" s="57"/>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row>
    <row r="185" spans="1:133" x14ac:dyDescent="0.3">
      <c r="A185" s="41"/>
      <c r="B185" s="57"/>
      <c r="C185" s="57"/>
      <c r="D185" s="57"/>
      <c r="E185" s="57"/>
      <c r="F185" s="57"/>
      <c r="G185" s="57"/>
      <c r="H185" s="57"/>
      <c r="I185" s="57"/>
      <c r="J185" s="57"/>
      <c r="K185" s="57"/>
      <c r="L185" s="57"/>
      <c r="M185" s="57"/>
      <c r="N185" s="57"/>
      <c r="O185" s="57"/>
      <c r="P185" s="57"/>
      <c r="Q185" s="57"/>
      <c r="R185" s="57"/>
      <c r="S185" s="57"/>
      <c r="T185" s="57"/>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row>
    <row r="186" spans="1:133" x14ac:dyDescent="0.3">
      <c r="A186" s="41"/>
      <c r="B186" s="57"/>
      <c r="C186" s="57"/>
      <c r="D186" s="57"/>
      <c r="E186" s="57"/>
      <c r="F186" s="57"/>
      <c r="G186" s="57"/>
      <c r="H186" s="57"/>
      <c r="I186" s="57"/>
      <c r="J186" s="57"/>
      <c r="K186" s="57"/>
      <c r="L186" s="57"/>
      <c r="M186" s="57"/>
      <c r="N186" s="57"/>
      <c r="O186" s="57"/>
      <c r="P186" s="57"/>
      <c r="Q186" s="57"/>
      <c r="R186" s="57"/>
      <c r="S186" s="57"/>
      <c r="T186" s="57"/>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row>
    <row r="187" spans="1:133" x14ac:dyDescent="0.3">
      <c r="A187" s="41"/>
      <c r="B187" s="57"/>
      <c r="C187" s="57"/>
      <c r="D187" s="57"/>
      <c r="E187" s="57"/>
      <c r="F187" s="57"/>
      <c r="G187" s="57"/>
      <c r="H187" s="57"/>
      <c r="I187" s="57"/>
      <c r="J187" s="57"/>
      <c r="K187" s="57"/>
      <c r="L187" s="57"/>
      <c r="M187" s="57"/>
      <c r="N187" s="57"/>
      <c r="O187" s="57"/>
      <c r="P187" s="57"/>
      <c r="Q187" s="57"/>
      <c r="R187" s="57"/>
      <c r="S187" s="57"/>
      <c r="T187" s="57"/>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row>
    <row r="188" spans="1:133" x14ac:dyDescent="0.3">
      <c r="A188" s="41"/>
      <c r="B188" s="57"/>
      <c r="C188" s="57"/>
      <c r="D188" s="57"/>
      <c r="E188" s="57"/>
      <c r="F188" s="57"/>
      <c r="G188" s="57"/>
      <c r="H188" s="57"/>
      <c r="I188" s="57"/>
      <c r="J188" s="57"/>
      <c r="K188" s="57"/>
      <c r="L188" s="57"/>
      <c r="M188" s="57"/>
      <c r="N188" s="57"/>
      <c r="O188" s="57"/>
      <c r="P188" s="57"/>
      <c r="Q188" s="57"/>
      <c r="R188" s="57"/>
      <c r="S188" s="57"/>
      <c r="T188" s="57"/>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row>
    <row r="189" spans="1:133" x14ac:dyDescent="0.3">
      <c r="A189" s="41"/>
      <c r="B189" s="57"/>
      <c r="C189" s="57"/>
      <c r="D189" s="57"/>
      <c r="E189" s="57"/>
      <c r="F189" s="57"/>
      <c r="G189" s="57"/>
      <c r="H189" s="57"/>
      <c r="I189" s="57"/>
      <c r="J189" s="57"/>
      <c r="K189" s="57"/>
      <c r="L189" s="57"/>
      <c r="M189" s="57"/>
      <c r="N189" s="57"/>
      <c r="O189" s="57"/>
      <c r="P189" s="57"/>
      <c r="Q189" s="57"/>
      <c r="R189" s="57"/>
      <c r="S189" s="57"/>
      <c r="T189" s="57"/>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row>
    <row r="190" spans="1:133" x14ac:dyDescent="0.3">
      <c r="A190" s="41"/>
      <c r="B190" s="57"/>
      <c r="C190" s="57"/>
      <c r="D190" s="57"/>
      <c r="E190" s="57"/>
      <c r="F190" s="57"/>
      <c r="G190" s="57"/>
      <c r="H190" s="57"/>
      <c r="I190" s="57"/>
      <c r="J190" s="57"/>
      <c r="K190" s="57"/>
      <c r="L190" s="57"/>
      <c r="M190" s="57"/>
      <c r="N190" s="57"/>
      <c r="O190" s="57"/>
      <c r="P190" s="57"/>
      <c r="Q190" s="57"/>
      <c r="R190" s="57"/>
      <c r="S190" s="57"/>
      <c r="T190" s="57"/>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row>
    <row r="191" spans="1:133" x14ac:dyDescent="0.3">
      <c r="A191" s="41"/>
      <c r="B191" s="57"/>
      <c r="C191" s="57"/>
      <c r="D191" s="57"/>
      <c r="E191" s="57"/>
      <c r="F191" s="57"/>
      <c r="G191" s="57"/>
      <c r="H191" s="57"/>
      <c r="I191" s="57"/>
      <c r="J191" s="57"/>
      <c r="K191" s="57"/>
      <c r="L191" s="57"/>
      <c r="M191" s="57"/>
      <c r="N191" s="57"/>
      <c r="O191" s="57"/>
      <c r="P191" s="57"/>
      <c r="Q191" s="57"/>
      <c r="R191" s="57"/>
      <c r="S191" s="57"/>
      <c r="T191" s="57"/>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row>
    <row r="192" spans="1:133" x14ac:dyDescent="0.3">
      <c r="A192" s="41"/>
      <c r="B192" s="57"/>
      <c r="C192" s="57"/>
      <c r="D192" s="57"/>
      <c r="E192" s="57"/>
      <c r="F192" s="57"/>
      <c r="G192" s="57"/>
      <c r="H192" s="57"/>
      <c r="I192" s="57"/>
      <c r="J192" s="57"/>
      <c r="K192" s="57"/>
      <c r="L192" s="57"/>
      <c r="M192" s="57"/>
      <c r="N192" s="57"/>
      <c r="O192" s="57"/>
      <c r="P192" s="57"/>
      <c r="Q192" s="57"/>
      <c r="R192" s="57"/>
      <c r="S192" s="57"/>
      <c r="T192" s="57"/>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row>
    <row r="193" spans="1:133" x14ac:dyDescent="0.3">
      <c r="A193" s="41"/>
      <c r="B193" s="57"/>
      <c r="C193" s="57"/>
      <c r="D193" s="57"/>
      <c r="E193" s="57"/>
      <c r="F193" s="57"/>
      <c r="G193" s="57"/>
      <c r="H193" s="57"/>
      <c r="I193" s="57"/>
      <c r="J193" s="57"/>
      <c r="K193" s="57"/>
      <c r="L193" s="57"/>
      <c r="M193" s="57"/>
      <c r="N193" s="57"/>
      <c r="O193" s="57"/>
      <c r="P193" s="57"/>
      <c r="Q193" s="57"/>
      <c r="R193" s="57"/>
      <c r="S193" s="57"/>
      <c r="T193" s="57"/>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row>
    <row r="194" spans="1:133" x14ac:dyDescent="0.3">
      <c r="A194" s="41"/>
      <c r="B194" s="57"/>
      <c r="C194" s="57"/>
      <c r="D194" s="57"/>
      <c r="E194" s="57"/>
      <c r="F194" s="57"/>
      <c r="G194" s="57"/>
      <c r="H194" s="57"/>
      <c r="I194" s="57"/>
      <c r="J194" s="57"/>
      <c r="K194" s="57"/>
      <c r="L194" s="57"/>
      <c r="M194" s="57"/>
      <c r="N194" s="57"/>
      <c r="O194" s="57"/>
      <c r="P194" s="57"/>
      <c r="Q194" s="57"/>
      <c r="R194" s="57"/>
      <c r="S194" s="57"/>
      <c r="T194" s="57"/>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row>
    <row r="195" spans="1:133" x14ac:dyDescent="0.3">
      <c r="A195" s="41"/>
      <c r="B195" s="57"/>
      <c r="C195" s="57"/>
      <c r="D195" s="57"/>
      <c r="E195" s="57"/>
      <c r="F195" s="57"/>
      <c r="G195" s="57"/>
      <c r="H195" s="57"/>
      <c r="I195" s="57"/>
      <c r="J195" s="57"/>
      <c r="K195" s="57"/>
      <c r="L195" s="57"/>
      <c r="M195" s="57"/>
      <c r="N195" s="57"/>
      <c r="O195" s="57"/>
      <c r="P195" s="57"/>
      <c r="Q195" s="57"/>
      <c r="R195" s="57"/>
      <c r="S195" s="57"/>
      <c r="T195" s="57"/>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row>
    <row r="196" spans="1:133" x14ac:dyDescent="0.3">
      <c r="A196" s="41"/>
      <c r="B196" s="57"/>
      <c r="C196" s="57"/>
      <c r="D196" s="57"/>
      <c r="E196" s="57"/>
      <c r="F196" s="57"/>
      <c r="G196" s="57"/>
      <c r="H196" s="57"/>
      <c r="I196" s="57"/>
      <c r="J196" s="57"/>
      <c r="K196" s="57"/>
      <c r="L196" s="57"/>
      <c r="M196" s="57"/>
      <c r="N196" s="57"/>
      <c r="O196" s="57"/>
      <c r="P196" s="57"/>
      <c r="Q196" s="57"/>
      <c r="R196" s="57"/>
      <c r="S196" s="57"/>
      <c r="T196" s="57"/>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row>
    <row r="197" spans="1:133" x14ac:dyDescent="0.3">
      <c r="A197" s="41"/>
      <c r="B197" s="57"/>
      <c r="C197" s="57"/>
      <c r="D197" s="57"/>
      <c r="E197" s="57"/>
      <c r="F197" s="57"/>
      <c r="G197" s="57"/>
      <c r="H197" s="57"/>
      <c r="I197" s="57"/>
      <c r="J197" s="57"/>
      <c r="K197" s="57"/>
      <c r="L197" s="57"/>
      <c r="M197" s="57"/>
      <c r="N197" s="57"/>
      <c r="O197" s="57"/>
      <c r="P197" s="57"/>
      <c r="Q197" s="57"/>
      <c r="R197" s="57"/>
      <c r="S197" s="57"/>
      <c r="T197" s="57"/>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row>
    <row r="198" spans="1:133" x14ac:dyDescent="0.3">
      <c r="A198" s="41"/>
      <c r="B198" s="57"/>
      <c r="C198" s="57"/>
      <c r="D198" s="57"/>
      <c r="E198" s="57"/>
      <c r="F198" s="57"/>
      <c r="G198" s="57"/>
      <c r="H198" s="57"/>
      <c r="I198" s="57"/>
      <c r="J198" s="57"/>
      <c r="K198" s="57"/>
      <c r="L198" s="57"/>
      <c r="M198" s="57"/>
      <c r="N198" s="57"/>
      <c r="O198" s="57"/>
      <c r="P198" s="57"/>
      <c r="Q198" s="57"/>
      <c r="R198" s="57"/>
      <c r="S198" s="57"/>
      <c r="T198" s="57"/>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row>
    <row r="199" spans="1:133" x14ac:dyDescent="0.3">
      <c r="A199" s="41"/>
      <c r="B199" s="57"/>
      <c r="C199" s="57"/>
      <c r="D199" s="57"/>
      <c r="E199" s="57"/>
      <c r="F199" s="57"/>
      <c r="G199" s="57"/>
      <c r="H199" s="57"/>
      <c r="I199" s="57"/>
      <c r="J199" s="57"/>
      <c r="K199" s="57"/>
      <c r="L199" s="57"/>
      <c r="M199" s="57"/>
      <c r="N199" s="57"/>
      <c r="O199" s="57"/>
      <c r="P199" s="57"/>
      <c r="Q199" s="57"/>
      <c r="R199" s="57"/>
      <c r="S199" s="57"/>
      <c r="T199" s="57"/>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row>
    <row r="200" spans="1:133" x14ac:dyDescent="0.3">
      <c r="A200" s="41"/>
      <c r="B200" s="57"/>
      <c r="C200" s="57"/>
      <c r="D200" s="57"/>
      <c r="E200" s="57"/>
      <c r="F200" s="57"/>
      <c r="G200" s="57"/>
      <c r="H200" s="57"/>
      <c r="I200" s="57"/>
      <c r="J200" s="57"/>
      <c r="K200" s="57"/>
      <c r="L200" s="57"/>
      <c r="M200" s="57"/>
      <c r="N200" s="57"/>
      <c r="O200" s="57"/>
      <c r="P200" s="57"/>
      <c r="Q200" s="57"/>
      <c r="R200" s="57"/>
      <c r="S200" s="57"/>
      <c r="T200" s="57"/>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row>
    <row r="201" spans="1:133" x14ac:dyDescent="0.3">
      <c r="A201" s="41"/>
      <c r="B201" s="57"/>
      <c r="C201" s="57"/>
      <c r="D201" s="57"/>
      <c r="E201" s="57"/>
      <c r="F201" s="57"/>
      <c r="G201" s="57"/>
      <c r="H201" s="57"/>
      <c r="I201" s="57"/>
      <c r="J201" s="57"/>
      <c r="K201" s="57"/>
      <c r="L201" s="57"/>
      <c r="M201" s="57"/>
      <c r="N201" s="57"/>
      <c r="O201" s="57"/>
      <c r="P201" s="57"/>
      <c r="Q201" s="57"/>
      <c r="R201" s="57"/>
      <c r="S201" s="57"/>
      <c r="T201" s="57"/>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row>
    <row r="202" spans="1:133" x14ac:dyDescent="0.3">
      <c r="A202" s="41"/>
      <c r="B202" s="57"/>
      <c r="C202" s="57"/>
      <c r="D202" s="57"/>
      <c r="E202" s="57"/>
      <c r="F202" s="57"/>
      <c r="G202" s="57"/>
      <c r="H202" s="57"/>
      <c r="I202" s="57"/>
      <c r="J202" s="57"/>
      <c r="K202" s="57"/>
      <c r="L202" s="57"/>
      <c r="M202" s="57"/>
      <c r="N202" s="57"/>
      <c r="O202" s="57"/>
      <c r="P202" s="57"/>
      <c r="Q202" s="57"/>
      <c r="R202" s="57"/>
      <c r="S202" s="57"/>
      <c r="T202" s="57"/>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row>
    <row r="203" spans="1:133" x14ac:dyDescent="0.3">
      <c r="A203" s="41"/>
      <c r="B203" s="57"/>
      <c r="C203" s="57"/>
      <c r="D203" s="57"/>
      <c r="E203" s="57"/>
      <c r="F203" s="57"/>
      <c r="G203" s="57"/>
      <c r="H203" s="57"/>
      <c r="I203" s="57"/>
      <c r="J203" s="57"/>
      <c r="K203" s="57"/>
      <c r="L203" s="57"/>
      <c r="M203" s="57"/>
      <c r="N203" s="57"/>
      <c r="O203" s="57"/>
      <c r="P203" s="57"/>
      <c r="Q203" s="57"/>
      <c r="R203" s="57"/>
      <c r="S203" s="57"/>
      <c r="T203" s="57"/>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row>
    <row r="204" spans="1:133" x14ac:dyDescent="0.3">
      <c r="A204" s="41"/>
      <c r="B204" s="57"/>
      <c r="C204" s="57"/>
      <c r="D204" s="57"/>
      <c r="E204" s="57"/>
      <c r="F204" s="57"/>
      <c r="G204" s="57"/>
      <c r="H204" s="57"/>
      <c r="I204" s="57"/>
      <c r="J204" s="57"/>
      <c r="K204" s="57"/>
      <c r="L204" s="57"/>
      <c r="M204" s="57"/>
      <c r="N204" s="57"/>
      <c r="O204" s="57"/>
      <c r="P204" s="57"/>
      <c r="Q204" s="57"/>
      <c r="R204" s="57"/>
      <c r="S204" s="57"/>
      <c r="T204" s="57"/>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row>
    <row r="205" spans="1:133" x14ac:dyDescent="0.3">
      <c r="A205" s="41"/>
      <c r="B205" s="57"/>
      <c r="C205" s="57"/>
      <c r="D205" s="57"/>
      <c r="E205" s="57"/>
      <c r="F205" s="57"/>
      <c r="G205" s="57"/>
      <c r="H205" s="57"/>
      <c r="I205" s="57"/>
      <c r="J205" s="57"/>
      <c r="K205" s="57"/>
      <c r="L205" s="57"/>
      <c r="M205" s="57"/>
      <c r="N205" s="57"/>
      <c r="O205" s="57"/>
      <c r="P205" s="57"/>
      <c r="Q205" s="57"/>
      <c r="R205" s="57"/>
      <c r="S205" s="57"/>
      <c r="T205" s="57"/>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row>
    <row r="206" spans="1:133" x14ac:dyDescent="0.3">
      <c r="A206" s="41"/>
      <c r="B206" s="57"/>
      <c r="C206" s="57"/>
      <c r="D206" s="57"/>
      <c r="E206" s="57"/>
      <c r="F206" s="57"/>
      <c r="G206" s="57"/>
      <c r="H206" s="57"/>
      <c r="I206" s="57"/>
      <c r="J206" s="57"/>
      <c r="K206" s="57"/>
      <c r="L206" s="57"/>
      <c r="M206" s="57"/>
      <c r="N206" s="57"/>
      <c r="O206" s="57"/>
      <c r="P206" s="57"/>
      <c r="Q206" s="57"/>
      <c r="R206" s="57"/>
      <c r="S206" s="57"/>
      <c r="T206" s="57"/>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row>
    <row r="207" spans="1:133" x14ac:dyDescent="0.3">
      <c r="A207" s="41"/>
      <c r="B207" s="57"/>
      <c r="C207" s="57"/>
      <c r="D207" s="57"/>
      <c r="E207" s="57"/>
      <c r="F207" s="57"/>
      <c r="G207" s="57"/>
      <c r="H207" s="57"/>
      <c r="I207" s="57"/>
      <c r="J207" s="57"/>
      <c r="K207" s="57"/>
      <c r="L207" s="57"/>
      <c r="M207" s="57"/>
      <c r="N207" s="57"/>
      <c r="O207" s="57"/>
      <c r="P207" s="57"/>
      <c r="Q207" s="57"/>
      <c r="R207" s="57"/>
      <c r="S207" s="57"/>
      <c r="T207" s="57"/>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row>
    <row r="208" spans="1:133" x14ac:dyDescent="0.3">
      <c r="A208" s="41"/>
      <c r="B208" s="57"/>
      <c r="C208" s="57"/>
      <c r="D208" s="57"/>
      <c r="E208" s="57"/>
      <c r="F208" s="57"/>
      <c r="G208" s="57"/>
      <c r="H208" s="57"/>
      <c r="I208" s="57"/>
      <c r="J208" s="57"/>
      <c r="K208" s="57"/>
      <c r="L208" s="57"/>
      <c r="M208" s="57"/>
      <c r="N208" s="57"/>
      <c r="O208" s="57"/>
      <c r="P208" s="57"/>
      <c r="Q208" s="57"/>
      <c r="R208" s="57"/>
      <c r="S208" s="57"/>
      <c r="T208" s="57"/>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row>
    <row r="209" spans="1:133" x14ac:dyDescent="0.3">
      <c r="A209" s="41"/>
      <c r="B209" s="57"/>
      <c r="C209" s="57"/>
      <c r="D209" s="57"/>
      <c r="E209" s="57"/>
      <c r="F209" s="57"/>
      <c r="G209" s="57"/>
      <c r="H209" s="57"/>
      <c r="I209" s="57"/>
      <c r="J209" s="57"/>
      <c r="K209" s="57"/>
      <c r="L209" s="57"/>
      <c r="M209" s="57"/>
      <c r="N209" s="57"/>
      <c r="O209" s="57"/>
      <c r="P209" s="57"/>
      <c r="Q209" s="57"/>
      <c r="R209" s="57"/>
      <c r="S209" s="57"/>
      <c r="T209" s="57"/>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row>
    <row r="210" spans="1:133" x14ac:dyDescent="0.3">
      <c r="A210" s="41"/>
      <c r="B210" s="57"/>
      <c r="C210" s="57"/>
      <c r="D210" s="57"/>
      <c r="E210" s="57"/>
      <c r="F210" s="57"/>
      <c r="G210" s="57"/>
      <c r="H210" s="57"/>
      <c r="I210" s="57"/>
      <c r="J210" s="57"/>
      <c r="K210" s="57"/>
      <c r="L210" s="57"/>
      <c r="M210" s="57"/>
      <c r="N210" s="57"/>
      <c r="O210" s="57"/>
      <c r="P210" s="57"/>
      <c r="Q210" s="57"/>
      <c r="R210" s="57"/>
      <c r="S210" s="57"/>
      <c r="T210" s="57"/>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row>
    <row r="211" spans="1:133" x14ac:dyDescent="0.3">
      <c r="A211" s="41"/>
      <c r="B211" s="57"/>
      <c r="C211" s="57"/>
      <c r="D211" s="57"/>
      <c r="E211" s="57"/>
      <c r="F211" s="57"/>
      <c r="G211" s="57"/>
      <c r="H211" s="57"/>
      <c r="I211" s="57"/>
      <c r="J211" s="57"/>
      <c r="K211" s="57"/>
      <c r="L211" s="57"/>
      <c r="M211" s="57"/>
      <c r="N211" s="57"/>
      <c r="O211" s="57"/>
      <c r="P211" s="57"/>
      <c r="Q211" s="57"/>
      <c r="R211" s="57"/>
      <c r="S211" s="57"/>
      <c r="T211" s="57"/>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row>
    <row r="212" spans="1:133" x14ac:dyDescent="0.3">
      <c r="A212" s="41"/>
      <c r="B212" s="57"/>
      <c r="C212" s="57"/>
      <c r="D212" s="57"/>
      <c r="E212" s="57"/>
      <c r="F212" s="57"/>
      <c r="G212" s="57"/>
      <c r="H212" s="57"/>
      <c r="I212" s="57"/>
      <c r="J212" s="57"/>
      <c r="K212" s="57"/>
      <c r="L212" s="57"/>
      <c r="M212" s="57"/>
      <c r="N212" s="57"/>
      <c r="O212" s="57"/>
      <c r="P212" s="57"/>
      <c r="Q212" s="57"/>
      <c r="R212" s="57"/>
      <c r="S212" s="57"/>
      <c r="T212" s="57"/>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row>
    <row r="213" spans="1:133" x14ac:dyDescent="0.3">
      <c r="A213" s="41"/>
      <c r="B213" s="57"/>
      <c r="C213" s="57"/>
      <c r="D213" s="57"/>
      <c r="E213" s="57"/>
      <c r="F213" s="57"/>
      <c r="G213" s="57"/>
      <c r="H213" s="57"/>
      <c r="I213" s="57"/>
      <c r="J213" s="57"/>
      <c r="K213" s="57"/>
      <c r="L213" s="57"/>
      <c r="M213" s="57"/>
      <c r="N213" s="57"/>
      <c r="O213" s="57"/>
      <c r="P213" s="57"/>
      <c r="Q213" s="57"/>
      <c r="R213" s="57"/>
      <c r="S213" s="57"/>
      <c r="T213" s="57"/>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row>
    <row r="214" spans="1:133" x14ac:dyDescent="0.3">
      <c r="A214" s="41"/>
      <c r="B214" s="57"/>
      <c r="C214" s="57"/>
      <c r="D214" s="57"/>
      <c r="E214" s="57"/>
      <c r="F214" s="57"/>
      <c r="G214" s="57"/>
      <c r="H214" s="57"/>
      <c r="I214" s="57"/>
      <c r="J214" s="57"/>
      <c r="K214" s="57"/>
      <c r="L214" s="57"/>
      <c r="M214" s="57"/>
      <c r="N214" s="57"/>
      <c r="O214" s="57"/>
      <c r="P214" s="57"/>
      <c r="Q214" s="57"/>
      <c r="R214" s="57"/>
      <c r="S214" s="57"/>
      <c r="T214" s="57"/>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row>
    <row r="215" spans="1:133" x14ac:dyDescent="0.3">
      <c r="A215" s="41"/>
      <c r="B215" s="57"/>
      <c r="C215" s="57"/>
      <c r="D215" s="57"/>
      <c r="E215" s="57"/>
      <c r="F215" s="57"/>
      <c r="G215" s="57"/>
      <c r="H215" s="57"/>
      <c r="I215" s="57"/>
      <c r="J215" s="57"/>
      <c r="K215" s="57"/>
      <c r="L215" s="57"/>
      <c r="M215" s="57"/>
      <c r="N215" s="57"/>
      <c r="O215" s="57"/>
      <c r="P215" s="57"/>
      <c r="Q215" s="57"/>
      <c r="R215" s="57"/>
      <c r="S215" s="57"/>
      <c r="T215" s="57"/>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row>
    <row r="216" spans="1:133" x14ac:dyDescent="0.3">
      <c r="A216" s="41"/>
      <c r="B216" s="57"/>
      <c r="C216" s="57"/>
      <c r="D216" s="57"/>
      <c r="E216" s="57"/>
      <c r="F216" s="57"/>
      <c r="G216" s="57"/>
      <c r="H216" s="57"/>
      <c r="I216" s="57"/>
      <c r="J216" s="57"/>
      <c r="K216" s="57"/>
      <c r="L216" s="57"/>
      <c r="M216" s="57"/>
      <c r="N216" s="57"/>
      <c r="O216" s="57"/>
      <c r="P216" s="57"/>
      <c r="Q216" s="57"/>
      <c r="R216" s="57"/>
      <c r="S216" s="57"/>
      <c r="T216" s="57"/>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row>
    <row r="217" spans="1:133" x14ac:dyDescent="0.3">
      <c r="A217" s="41"/>
      <c r="B217" s="57"/>
      <c r="C217" s="57"/>
      <c r="D217" s="57"/>
      <c r="E217" s="57"/>
      <c r="F217" s="57"/>
      <c r="G217" s="57"/>
      <c r="H217" s="57"/>
      <c r="I217" s="57"/>
      <c r="J217" s="57"/>
      <c r="K217" s="57"/>
      <c r="L217" s="57"/>
      <c r="M217" s="57"/>
      <c r="N217" s="57"/>
      <c r="O217" s="57"/>
      <c r="P217" s="57"/>
      <c r="Q217" s="57"/>
      <c r="R217" s="57"/>
      <c r="S217" s="57"/>
      <c r="T217" s="57"/>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row>
    <row r="218" spans="1:133" x14ac:dyDescent="0.3">
      <c r="A218" s="41"/>
      <c r="B218" s="57"/>
      <c r="C218" s="57"/>
      <c r="D218" s="57"/>
      <c r="E218" s="57"/>
      <c r="F218" s="57"/>
      <c r="G218" s="57"/>
      <c r="H218" s="57"/>
      <c r="I218" s="57"/>
      <c r="J218" s="57"/>
      <c r="K218" s="57"/>
      <c r="L218" s="57"/>
      <c r="M218" s="57"/>
      <c r="N218" s="57"/>
      <c r="O218" s="57"/>
      <c r="P218" s="57"/>
      <c r="Q218" s="57"/>
      <c r="R218" s="57"/>
      <c r="S218" s="57"/>
      <c r="T218" s="57"/>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row>
    <row r="219" spans="1:133" x14ac:dyDescent="0.3">
      <c r="A219" s="41"/>
      <c r="B219" s="57"/>
      <c r="C219" s="57"/>
      <c r="D219" s="57"/>
      <c r="E219" s="57"/>
      <c r="F219" s="57"/>
      <c r="G219" s="57"/>
      <c r="H219" s="57"/>
      <c r="I219" s="57"/>
      <c r="J219" s="57"/>
      <c r="K219" s="57"/>
      <c r="L219" s="57"/>
      <c r="M219" s="57"/>
      <c r="N219" s="57"/>
      <c r="O219" s="57"/>
      <c r="P219" s="57"/>
      <c r="Q219" s="57"/>
      <c r="R219" s="57"/>
      <c r="S219" s="57"/>
      <c r="T219" s="57"/>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row>
    <row r="220" spans="1:133" x14ac:dyDescent="0.3">
      <c r="A220" s="41"/>
      <c r="B220" s="57"/>
      <c r="C220" s="57"/>
      <c r="D220" s="57"/>
      <c r="E220" s="57"/>
      <c r="F220" s="57"/>
      <c r="G220" s="57"/>
      <c r="H220" s="57"/>
      <c r="I220" s="57"/>
      <c r="J220" s="57"/>
      <c r="K220" s="57"/>
      <c r="L220" s="57"/>
      <c r="M220" s="57"/>
      <c r="N220" s="57"/>
      <c r="O220" s="57"/>
      <c r="P220" s="57"/>
      <c r="Q220" s="57"/>
      <c r="R220" s="57"/>
      <c r="S220" s="57"/>
      <c r="T220" s="57"/>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row>
    <row r="221" spans="1:133" x14ac:dyDescent="0.3">
      <c r="A221" s="41"/>
      <c r="B221" s="57"/>
      <c r="C221" s="57"/>
      <c r="D221" s="57"/>
      <c r="E221" s="57"/>
      <c r="F221" s="57"/>
      <c r="G221" s="57"/>
      <c r="H221" s="57"/>
      <c r="I221" s="57"/>
      <c r="J221" s="57"/>
      <c r="K221" s="57"/>
      <c r="L221" s="57"/>
      <c r="M221" s="57"/>
      <c r="N221" s="57"/>
      <c r="O221" s="57"/>
      <c r="P221" s="57"/>
      <c r="Q221" s="57"/>
      <c r="R221" s="57"/>
      <c r="S221" s="57"/>
      <c r="T221" s="57"/>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row>
    <row r="222" spans="1:133" x14ac:dyDescent="0.3">
      <c r="A222" s="41"/>
      <c r="B222" s="57"/>
      <c r="C222" s="57"/>
      <c r="D222" s="57"/>
      <c r="E222" s="57"/>
      <c r="F222" s="57"/>
      <c r="G222" s="57"/>
      <c r="H222" s="57"/>
      <c r="I222" s="57"/>
      <c r="J222" s="57"/>
      <c r="K222" s="57"/>
      <c r="L222" s="57"/>
      <c r="M222" s="57"/>
      <c r="N222" s="57"/>
      <c r="O222" s="57"/>
      <c r="P222" s="57"/>
      <c r="Q222" s="57"/>
      <c r="R222" s="57"/>
      <c r="S222" s="57"/>
      <c r="T222" s="57"/>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row>
    <row r="223" spans="1:133" x14ac:dyDescent="0.3">
      <c r="A223" s="41"/>
      <c r="B223" s="57"/>
      <c r="C223" s="57"/>
      <c r="D223" s="57"/>
      <c r="E223" s="57"/>
      <c r="F223" s="57"/>
      <c r="G223" s="57"/>
      <c r="H223" s="57"/>
      <c r="I223" s="57"/>
      <c r="J223" s="57"/>
      <c r="K223" s="57"/>
      <c r="L223" s="57"/>
      <c r="M223" s="57"/>
      <c r="N223" s="57"/>
      <c r="O223" s="57"/>
      <c r="P223" s="57"/>
      <c r="Q223" s="57"/>
      <c r="R223" s="57"/>
      <c r="S223" s="57"/>
      <c r="T223" s="57"/>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row>
    <row r="224" spans="1:133" x14ac:dyDescent="0.3">
      <c r="A224" s="41"/>
      <c r="B224" s="57"/>
      <c r="C224" s="57"/>
      <c r="D224" s="57"/>
      <c r="E224" s="57"/>
      <c r="F224" s="57"/>
      <c r="G224" s="57"/>
      <c r="H224" s="57"/>
      <c r="I224" s="57"/>
      <c r="J224" s="57"/>
      <c r="K224" s="57"/>
      <c r="L224" s="57"/>
      <c r="M224" s="57"/>
      <c r="N224" s="57"/>
      <c r="O224" s="57"/>
      <c r="P224" s="57"/>
      <c r="Q224" s="57"/>
      <c r="R224" s="57"/>
      <c r="S224" s="57"/>
      <c r="T224" s="57"/>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row>
    <row r="225" spans="1:133" x14ac:dyDescent="0.3">
      <c r="A225" s="41"/>
      <c r="B225" s="57"/>
      <c r="C225" s="57"/>
      <c r="D225" s="57"/>
      <c r="E225" s="57"/>
      <c r="F225" s="57"/>
      <c r="G225" s="57"/>
      <c r="H225" s="57"/>
      <c r="I225" s="57"/>
      <c r="J225" s="57"/>
      <c r="K225" s="57"/>
      <c r="L225" s="57"/>
      <c r="M225" s="57"/>
      <c r="N225" s="57"/>
      <c r="O225" s="57"/>
      <c r="P225" s="57"/>
      <c r="Q225" s="57"/>
      <c r="R225" s="57"/>
      <c r="S225" s="57"/>
      <c r="T225" s="57"/>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row>
    <row r="226" spans="1:133" x14ac:dyDescent="0.3">
      <c r="A226" s="41"/>
      <c r="B226" s="57"/>
      <c r="C226" s="57"/>
      <c r="D226" s="57"/>
      <c r="E226" s="57"/>
      <c r="F226" s="57"/>
      <c r="G226" s="57"/>
      <c r="H226" s="57"/>
      <c r="I226" s="57"/>
      <c r="J226" s="57"/>
      <c r="K226" s="57"/>
      <c r="L226" s="57"/>
      <c r="M226" s="57"/>
      <c r="N226" s="57"/>
      <c r="O226" s="57"/>
      <c r="P226" s="57"/>
      <c r="Q226" s="57"/>
      <c r="R226" s="57"/>
      <c r="S226" s="57"/>
      <c r="T226" s="57"/>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row>
    <row r="227" spans="1:133" x14ac:dyDescent="0.3">
      <c r="A227" s="41"/>
      <c r="B227" s="57"/>
      <c r="C227" s="57"/>
      <c r="D227" s="57"/>
      <c r="E227" s="57"/>
      <c r="F227" s="57"/>
      <c r="G227" s="57"/>
      <c r="H227" s="57"/>
      <c r="I227" s="57"/>
      <c r="J227" s="57"/>
      <c r="K227" s="57"/>
      <c r="L227" s="57"/>
      <c r="M227" s="57"/>
      <c r="N227" s="57"/>
      <c r="O227" s="57"/>
      <c r="P227" s="57"/>
      <c r="Q227" s="57"/>
      <c r="R227" s="57"/>
      <c r="S227" s="57"/>
      <c r="T227" s="57"/>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row>
    <row r="228" spans="1:133" x14ac:dyDescent="0.3">
      <c r="A228" s="41"/>
      <c r="B228" s="57"/>
      <c r="C228" s="57"/>
      <c r="D228" s="57"/>
      <c r="E228" s="57"/>
      <c r="F228" s="57"/>
      <c r="G228" s="57"/>
      <c r="H228" s="57"/>
      <c r="I228" s="57"/>
      <c r="J228" s="57"/>
      <c r="K228" s="57"/>
      <c r="L228" s="57"/>
      <c r="M228" s="57"/>
      <c r="N228" s="57"/>
      <c r="O228" s="57"/>
      <c r="P228" s="57"/>
      <c r="Q228" s="57"/>
      <c r="R228" s="57"/>
      <c r="S228" s="57"/>
      <c r="T228" s="57"/>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row>
    <row r="229" spans="1:133" x14ac:dyDescent="0.3">
      <c r="A229" s="41"/>
      <c r="B229" s="57"/>
      <c r="C229" s="57"/>
      <c r="D229" s="57"/>
      <c r="E229" s="57"/>
      <c r="F229" s="57"/>
      <c r="G229" s="57"/>
      <c r="H229" s="57"/>
      <c r="I229" s="57"/>
      <c r="J229" s="57"/>
      <c r="K229" s="57"/>
      <c r="L229" s="57"/>
      <c r="M229" s="57"/>
      <c r="N229" s="57"/>
      <c r="O229" s="57"/>
      <c r="P229" s="57"/>
      <c r="Q229" s="57"/>
      <c r="R229" s="57"/>
      <c r="S229" s="57"/>
      <c r="T229" s="57"/>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row>
    <row r="230" spans="1:133" x14ac:dyDescent="0.3">
      <c r="A230" s="41"/>
      <c r="B230" s="57"/>
      <c r="C230" s="57"/>
      <c r="D230" s="57"/>
      <c r="E230" s="57"/>
      <c r="F230" s="57"/>
      <c r="G230" s="57"/>
      <c r="H230" s="57"/>
      <c r="I230" s="57"/>
      <c r="J230" s="57"/>
      <c r="K230" s="57"/>
      <c r="L230" s="57"/>
      <c r="M230" s="57"/>
      <c r="N230" s="57"/>
      <c r="O230" s="57"/>
      <c r="P230" s="57"/>
      <c r="Q230" s="57"/>
      <c r="R230" s="57"/>
      <c r="S230" s="57"/>
      <c r="T230" s="57"/>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row>
    <row r="231" spans="1:133" x14ac:dyDescent="0.3">
      <c r="A231" s="41"/>
      <c r="B231" s="57"/>
      <c r="C231" s="57"/>
      <c r="D231" s="57"/>
      <c r="E231" s="57"/>
      <c r="F231" s="57"/>
      <c r="G231" s="57"/>
      <c r="H231" s="57"/>
      <c r="I231" s="57"/>
      <c r="J231" s="57"/>
      <c r="K231" s="57"/>
      <c r="L231" s="57"/>
      <c r="M231" s="57"/>
      <c r="N231" s="57"/>
      <c r="O231" s="57"/>
      <c r="P231" s="57"/>
      <c r="Q231" s="57"/>
      <c r="R231" s="57"/>
      <c r="S231" s="57"/>
      <c r="T231" s="57"/>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row>
    <row r="232" spans="1:133" x14ac:dyDescent="0.3">
      <c r="A232" s="41"/>
      <c r="B232" s="57"/>
      <c r="C232" s="57"/>
      <c r="D232" s="57"/>
      <c r="E232" s="57"/>
      <c r="F232" s="57"/>
      <c r="G232" s="57"/>
      <c r="H232" s="57"/>
      <c r="I232" s="57"/>
      <c r="J232" s="57"/>
      <c r="K232" s="57"/>
      <c r="L232" s="57"/>
      <c r="M232" s="57"/>
      <c r="N232" s="57"/>
      <c r="O232" s="57"/>
      <c r="P232" s="57"/>
      <c r="Q232" s="57"/>
      <c r="R232" s="57"/>
      <c r="S232" s="57"/>
      <c r="T232" s="57"/>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row>
    <row r="233" spans="1:133" x14ac:dyDescent="0.3">
      <c r="A233" s="41"/>
      <c r="B233" s="57"/>
      <c r="C233" s="57"/>
      <c r="D233" s="57"/>
      <c r="E233" s="57"/>
      <c r="F233" s="57"/>
      <c r="G233" s="57"/>
      <c r="H233" s="57"/>
      <c r="I233" s="57"/>
      <c r="J233" s="57"/>
      <c r="K233" s="57"/>
      <c r="L233" s="57"/>
      <c r="M233" s="57"/>
      <c r="N233" s="57"/>
      <c r="O233" s="57"/>
      <c r="P233" s="57"/>
      <c r="Q233" s="57"/>
      <c r="R233" s="57"/>
      <c r="S233" s="57"/>
      <c r="T233" s="57"/>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row>
    <row r="234" spans="1:133" x14ac:dyDescent="0.3">
      <c r="A234" s="41"/>
      <c r="B234" s="57"/>
      <c r="C234" s="57"/>
      <c r="D234" s="57"/>
      <c r="E234" s="57"/>
      <c r="F234" s="57"/>
      <c r="G234" s="57"/>
      <c r="H234" s="57"/>
      <c r="I234" s="57"/>
      <c r="J234" s="57"/>
      <c r="K234" s="57"/>
      <c r="L234" s="57"/>
      <c r="M234" s="57"/>
      <c r="N234" s="57"/>
      <c r="O234" s="57"/>
      <c r="P234" s="57"/>
      <c r="Q234" s="57"/>
      <c r="R234" s="57"/>
      <c r="S234" s="57"/>
      <c r="T234" s="57"/>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row>
    <row r="235" spans="1:133" x14ac:dyDescent="0.3">
      <c r="A235" s="41"/>
      <c r="B235" s="57"/>
      <c r="C235" s="57"/>
      <c r="D235" s="57"/>
      <c r="E235" s="57"/>
      <c r="F235" s="57"/>
      <c r="G235" s="57"/>
      <c r="H235" s="57"/>
      <c r="I235" s="57"/>
      <c r="J235" s="57"/>
      <c r="K235" s="57"/>
      <c r="L235" s="57"/>
      <c r="M235" s="57"/>
      <c r="N235" s="57"/>
      <c r="O235" s="57"/>
      <c r="P235" s="57"/>
      <c r="Q235" s="57"/>
      <c r="R235" s="57"/>
      <c r="S235" s="57"/>
      <c r="T235" s="57"/>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row>
    <row r="236" spans="1:133" x14ac:dyDescent="0.3">
      <c r="A236" s="41"/>
      <c r="B236" s="57"/>
      <c r="C236" s="57"/>
      <c r="D236" s="57"/>
      <c r="E236" s="57"/>
      <c r="F236" s="57"/>
      <c r="G236" s="57"/>
      <c r="H236" s="57"/>
      <c r="I236" s="57"/>
      <c r="J236" s="57"/>
      <c r="K236" s="57"/>
      <c r="L236" s="57"/>
      <c r="M236" s="57"/>
      <c r="N236" s="57"/>
      <c r="O236" s="57"/>
      <c r="P236" s="57"/>
      <c r="Q236" s="57"/>
      <c r="R236" s="57"/>
      <c r="S236" s="57"/>
      <c r="T236" s="57"/>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row>
    <row r="237" spans="1:133" x14ac:dyDescent="0.3">
      <c r="A237" s="41"/>
      <c r="B237" s="57"/>
      <c r="C237" s="57"/>
      <c r="D237" s="57"/>
      <c r="E237" s="57"/>
      <c r="F237" s="57"/>
      <c r="G237" s="57"/>
      <c r="H237" s="57"/>
      <c r="I237" s="57"/>
      <c r="J237" s="57"/>
      <c r="K237" s="57"/>
      <c r="L237" s="57"/>
      <c r="M237" s="57"/>
      <c r="N237" s="57"/>
      <c r="O237" s="57"/>
      <c r="P237" s="57"/>
      <c r="Q237" s="57"/>
      <c r="R237" s="57"/>
      <c r="S237" s="57"/>
      <c r="T237" s="57"/>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row>
    <row r="238" spans="1:133" x14ac:dyDescent="0.3">
      <c r="A238" s="41"/>
      <c r="B238" s="57"/>
      <c r="C238" s="57"/>
      <c r="D238" s="57"/>
      <c r="E238" s="57"/>
      <c r="F238" s="57"/>
      <c r="G238" s="57"/>
      <c r="H238" s="57"/>
      <c r="I238" s="57"/>
      <c r="J238" s="57"/>
      <c r="K238" s="57"/>
      <c r="L238" s="57"/>
      <c r="M238" s="57"/>
      <c r="N238" s="57"/>
      <c r="O238" s="57"/>
      <c r="P238" s="57"/>
      <c r="Q238" s="57"/>
      <c r="R238" s="57"/>
      <c r="S238" s="57"/>
      <c r="T238" s="57"/>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row>
    <row r="239" spans="1:133" x14ac:dyDescent="0.3">
      <c r="A239" s="41"/>
      <c r="B239" s="57"/>
      <c r="C239" s="57"/>
      <c r="D239" s="57"/>
      <c r="E239" s="57"/>
      <c r="F239" s="57"/>
      <c r="G239" s="57"/>
      <c r="H239" s="57"/>
      <c r="I239" s="57"/>
      <c r="J239" s="57"/>
      <c r="K239" s="57"/>
      <c r="L239" s="57"/>
      <c r="M239" s="57"/>
      <c r="N239" s="57"/>
      <c r="O239" s="57"/>
      <c r="P239" s="57"/>
      <c r="Q239" s="57"/>
      <c r="R239" s="57"/>
      <c r="S239" s="57"/>
      <c r="T239" s="57"/>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row>
    <row r="240" spans="1:133" x14ac:dyDescent="0.3">
      <c r="A240" s="41"/>
      <c r="B240" s="57"/>
      <c r="C240" s="57"/>
      <c r="D240" s="57"/>
      <c r="E240" s="57"/>
      <c r="F240" s="57"/>
      <c r="G240" s="57"/>
      <c r="H240" s="57"/>
      <c r="I240" s="57"/>
      <c r="J240" s="57"/>
      <c r="K240" s="57"/>
      <c r="L240" s="57"/>
      <c r="M240" s="57"/>
      <c r="N240" s="57"/>
      <c r="O240" s="57"/>
      <c r="P240" s="57"/>
      <c r="Q240" s="57"/>
      <c r="R240" s="57"/>
      <c r="S240" s="57"/>
      <c r="T240" s="57"/>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row>
    <row r="241" spans="1:133" x14ac:dyDescent="0.3">
      <c r="A241" s="41"/>
      <c r="B241" s="57"/>
      <c r="C241" s="57"/>
      <c r="D241" s="57"/>
      <c r="E241" s="57"/>
      <c r="F241" s="57"/>
      <c r="G241" s="57"/>
      <c r="H241" s="57"/>
      <c r="I241" s="57"/>
      <c r="J241" s="57"/>
      <c r="K241" s="57"/>
      <c r="L241" s="57"/>
      <c r="M241" s="57"/>
      <c r="N241" s="57"/>
      <c r="O241" s="57"/>
      <c r="P241" s="57"/>
      <c r="Q241" s="57"/>
      <c r="R241" s="57"/>
      <c r="S241" s="57"/>
      <c r="T241" s="57"/>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row>
    <row r="242" spans="1:133" x14ac:dyDescent="0.3">
      <c r="A242" s="41"/>
      <c r="B242" s="57"/>
      <c r="C242" s="57"/>
      <c r="D242" s="57"/>
      <c r="E242" s="57"/>
      <c r="F242" s="57"/>
      <c r="G242" s="57"/>
      <c r="H242" s="57"/>
      <c r="I242" s="57"/>
      <c r="J242" s="57"/>
      <c r="K242" s="57"/>
      <c r="L242" s="57"/>
      <c r="M242" s="57"/>
      <c r="N242" s="57"/>
      <c r="O242" s="57"/>
      <c r="P242" s="57"/>
      <c r="Q242" s="57"/>
      <c r="R242" s="57"/>
      <c r="S242" s="57"/>
      <c r="T242" s="57"/>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row>
    <row r="243" spans="1:133" x14ac:dyDescent="0.3">
      <c r="A243" s="41"/>
      <c r="B243" s="57"/>
      <c r="C243" s="57"/>
      <c r="D243" s="57"/>
      <c r="E243" s="57"/>
      <c r="F243" s="57"/>
      <c r="G243" s="57"/>
      <c r="H243" s="57"/>
      <c r="I243" s="57"/>
      <c r="J243" s="57"/>
      <c r="K243" s="57"/>
      <c r="L243" s="57"/>
      <c r="M243" s="57"/>
      <c r="N243" s="57"/>
      <c r="O243" s="57"/>
      <c r="P243" s="57"/>
      <c r="Q243" s="57"/>
      <c r="R243" s="57"/>
      <c r="S243" s="57"/>
      <c r="T243" s="57"/>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row>
    <row r="244" spans="1:133" x14ac:dyDescent="0.3">
      <c r="A244" s="41"/>
      <c r="B244" s="57"/>
      <c r="C244" s="57"/>
      <c r="D244" s="57"/>
      <c r="E244" s="57"/>
      <c r="F244" s="57"/>
      <c r="G244" s="57"/>
      <c r="H244" s="57"/>
      <c r="I244" s="57"/>
      <c r="J244" s="57"/>
      <c r="K244" s="57"/>
      <c r="L244" s="57"/>
      <c r="M244" s="57"/>
      <c r="N244" s="57"/>
      <c r="O244" s="57"/>
      <c r="P244" s="57"/>
      <c r="Q244" s="57"/>
      <c r="R244" s="57"/>
      <c r="S244" s="57"/>
      <c r="T244" s="57"/>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row>
    <row r="245" spans="1:133" x14ac:dyDescent="0.3">
      <c r="A245" s="41"/>
      <c r="B245" s="57"/>
      <c r="C245" s="57"/>
      <c r="D245" s="57"/>
      <c r="E245" s="57"/>
      <c r="F245" s="57"/>
      <c r="G245" s="57"/>
      <c r="H245" s="57"/>
      <c r="I245" s="57"/>
      <c r="J245" s="57"/>
      <c r="K245" s="57"/>
      <c r="L245" s="57"/>
      <c r="M245" s="57"/>
      <c r="N245" s="57"/>
      <c r="O245" s="57"/>
      <c r="P245" s="57"/>
      <c r="Q245" s="57"/>
      <c r="R245" s="57"/>
      <c r="S245" s="57"/>
      <c r="T245" s="57"/>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row>
    <row r="246" spans="1:133" x14ac:dyDescent="0.3">
      <c r="A246" s="41"/>
      <c r="B246" s="57"/>
      <c r="C246" s="57"/>
      <c r="D246" s="57"/>
      <c r="E246" s="57"/>
      <c r="F246" s="57"/>
      <c r="G246" s="57"/>
      <c r="H246" s="57"/>
      <c r="I246" s="57"/>
      <c r="J246" s="57"/>
      <c r="K246" s="57"/>
      <c r="L246" s="57"/>
      <c r="M246" s="57"/>
      <c r="N246" s="57"/>
      <c r="O246" s="57"/>
      <c r="P246" s="57"/>
      <c r="Q246" s="57"/>
      <c r="R246" s="57"/>
      <c r="S246" s="57"/>
      <c r="T246" s="57"/>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row>
    <row r="247" spans="1:133" x14ac:dyDescent="0.3">
      <c r="A247" s="41"/>
      <c r="B247" s="57"/>
      <c r="C247" s="57"/>
      <c r="D247" s="57"/>
      <c r="E247" s="57"/>
      <c r="F247" s="57"/>
      <c r="G247" s="57"/>
      <c r="H247" s="57"/>
      <c r="I247" s="57"/>
      <c r="J247" s="57"/>
      <c r="K247" s="57"/>
      <c r="L247" s="57"/>
      <c r="M247" s="57"/>
      <c r="N247" s="57"/>
      <c r="O247" s="57"/>
      <c r="P247" s="57"/>
      <c r="Q247" s="57"/>
      <c r="R247" s="57"/>
      <c r="S247" s="57"/>
      <c r="T247" s="57"/>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row>
    <row r="248" spans="1:133" x14ac:dyDescent="0.3">
      <c r="A248" s="41"/>
      <c r="B248" s="57"/>
      <c r="C248" s="57"/>
      <c r="D248" s="57"/>
      <c r="E248" s="57"/>
      <c r="F248" s="57"/>
      <c r="G248" s="57"/>
      <c r="H248" s="57"/>
      <c r="I248" s="57"/>
      <c r="J248" s="57"/>
      <c r="K248" s="57"/>
      <c r="L248" s="57"/>
      <c r="M248" s="57"/>
      <c r="N248" s="57"/>
      <c r="O248" s="57"/>
      <c r="P248" s="57"/>
      <c r="Q248" s="57"/>
      <c r="R248" s="57"/>
      <c r="S248" s="57"/>
      <c r="T248" s="57"/>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row>
    <row r="249" spans="1:133" x14ac:dyDescent="0.3">
      <c r="A249" s="41"/>
      <c r="B249" s="57"/>
      <c r="C249" s="57"/>
      <c r="D249" s="57"/>
      <c r="E249" s="57"/>
      <c r="F249" s="57"/>
      <c r="G249" s="57"/>
      <c r="H249" s="57"/>
      <c r="I249" s="57"/>
      <c r="J249" s="57"/>
      <c r="K249" s="57"/>
      <c r="L249" s="57"/>
      <c r="M249" s="57"/>
      <c r="N249" s="57"/>
      <c r="O249" s="57"/>
      <c r="P249" s="57"/>
      <c r="Q249" s="57"/>
      <c r="R249" s="57"/>
      <c r="S249" s="57"/>
      <c r="T249" s="57"/>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row>
    <row r="250" spans="1:133" x14ac:dyDescent="0.3">
      <c r="A250" s="41"/>
      <c r="B250" s="57"/>
      <c r="C250" s="57"/>
      <c r="D250" s="57"/>
      <c r="E250" s="57"/>
      <c r="F250" s="57"/>
      <c r="G250" s="57"/>
      <c r="H250" s="57"/>
      <c r="I250" s="57"/>
      <c r="J250" s="57"/>
      <c r="K250" s="57"/>
      <c r="L250" s="57"/>
      <c r="M250" s="57"/>
      <c r="N250" s="57"/>
      <c r="O250" s="57"/>
      <c r="P250" s="57"/>
      <c r="Q250" s="57"/>
      <c r="R250" s="57"/>
      <c r="S250" s="57"/>
      <c r="T250" s="57"/>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row>
    <row r="251" spans="1:133" x14ac:dyDescent="0.3">
      <c r="A251" s="41"/>
      <c r="B251" s="57"/>
      <c r="C251" s="57"/>
      <c r="D251" s="57"/>
      <c r="E251" s="57"/>
      <c r="F251" s="57"/>
      <c r="G251" s="57"/>
      <c r="H251" s="57"/>
      <c r="I251" s="57"/>
      <c r="J251" s="57"/>
      <c r="K251" s="57"/>
      <c r="L251" s="57"/>
      <c r="M251" s="57"/>
      <c r="N251" s="57"/>
      <c r="O251" s="57"/>
      <c r="P251" s="57"/>
      <c r="Q251" s="57"/>
      <c r="R251" s="57"/>
      <c r="S251" s="57"/>
      <c r="T251" s="57"/>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row>
    <row r="252" spans="1:133" x14ac:dyDescent="0.3">
      <c r="A252" s="41"/>
      <c r="B252" s="57"/>
      <c r="C252" s="57"/>
      <c r="D252" s="57"/>
      <c r="E252" s="57"/>
      <c r="F252" s="57"/>
      <c r="G252" s="57"/>
      <c r="H252" s="57"/>
      <c r="I252" s="57"/>
      <c r="J252" s="57"/>
      <c r="K252" s="57"/>
      <c r="L252" s="57"/>
      <c r="M252" s="57"/>
      <c r="N252" s="57"/>
      <c r="O252" s="57"/>
      <c r="P252" s="57"/>
      <c r="Q252" s="57"/>
      <c r="R252" s="57"/>
      <c r="S252" s="57"/>
      <c r="T252" s="57"/>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row>
    <row r="253" spans="1:133" x14ac:dyDescent="0.3">
      <c r="A253" s="41"/>
      <c r="B253" s="57"/>
      <c r="C253" s="57"/>
      <c r="D253" s="57"/>
      <c r="E253" s="57"/>
      <c r="F253" s="57"/>
      <c r="G253" s="57"/>
      <c r="H253" s="57"/>
      <c r="I253" s="57"/>
      <c r="J253" s="57"/>
      <c r="K253" s="57"/>
      <c r="L253" s="57"/>
      <c r="M253" s="57"/>
      <c r="N253" s="57"/>
      <c r="O253" s="57"/>
      <c r="P253" s="57"/>
      <c r="Q253" s="57"/>
      <c r="R253" s="57"/>
      <c r="S253" s="57"/>
      <c r="T253" s="57"/>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row>
    <row r="254" spans="1:133" x14ac:dyDescent="0.3">
      <c r="A254" s="41"/>
      <c r="B254" s="57"/>
      <c r="C254" s="57"/>
      <c r="D254" s="57"/>
      <c r="E254" s="57"/>
      <c r="F254" s="57"/>
      <c r="G254" s="57"/>
      <c r="H254" s="57"/>
      <c r="I254" s="57"/>
      <c r="J254" s="57"/>
      <c r="K254" s="57"/>
      <c r="L254" s="57"/>
      <c r="M254" s="57"/>
      <c r="N254" s="57"/>
      <c r="O254" s="57"/>
      <c r="P254" s="57"/>
      <c r="Q254" s="57"/>
      <c r="R254" s="57"/>
      <c r="S254" s="57"/>
      <c r="T254" s="57"/>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row>
    <row r="255" spans="1:133" x14ac:dyDescent="0.3">
      <c r="A255" s="41"/>
      <c r="B255" s="57"/>
      <c r="C255" s="57"/>
      <c r="D255" s="57"/>
      <c r="E255" s="57"/>
      <c r="F255" s="57"/>
      <c r="G255" s="57"/>
      <c r="H255" s="57"/>
      <c r="I255" s="57"/>
      <c r="J255" s="57"/>
      <c r="K255" s="57"/>
      <c r="L255" s="57"/>
      <c r="M255" s="57"/>
      <c r="N255" s="57"/>
      <c r="O255" s="57"/>
      <c r="P255" s="57"/>
      <c r="Q255" s="57"/>
      <c r="R255" s="57"/>
      <c r="S255" s="57"/>
      <c r="T255" s="57"/>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row>
    <row r="256" spans="1:133" x14ac:dyDescent="0.3">
      <c r="A256" s="41"/>
      <c r="B256" s="57"/>
      <c r="C256" s="57"/>
      <c r="D256" s="57"/>
      <c r="E256" s="57"/>
      <c r="F256" s="57"/>
      <c r="G256" s="57"/>
      <c r="H256" s="57"/>
      <c r="I256" s="57"/>
      <c r="J256" s="57"/>
      <c r="K256" s="57"/>
      <c r="L256" s="57"/>
      <c r="M256" s="57"/>
      <c r="N256" s="57"/>
      <c r="O256" s="57"/>
      <c r="P256" s="57"/>
      <c r="Q256" s="57"/>
      <c r="R256" s="57"/>
      <c r="S256" s="57"/>
      <c r="T256" s="57"/>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row>
    <row r="257" spans="1:133" x14ac:dyDescent="0.3">
      <c r="A257" s="41"/>
      <c r="B257" s="57"/>
      <c r="C257" s="57"/>
      <c r="D257" s="57"/>
      <c r="E257" s="57"/>
      <c r="F257" s="57"/>
      <c r="G257" s="57"/>
      <c r="H257" s="57"/>
      <c r="I257" s="57"/>
      <c r="J257" s="57"/>
      <c r="K257" s="57"/>
      <c r="L257" s="57"/>
      <c r="M257" s="57"/>
      <c r="N257" s="57"/>
      <c r="O257" s="57"/>
      <c r="P257" s="57"/>
      <c r="Q257" s="57"/>
      <c r="R257" s="57"/>
      <c r="S257" s="57"/>
      <c r="T257" s="57"/>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row>
    <row r="258" spans="1:133" x14ac:dyDescent="0.3">
      <c r="A258" s="41"/>
      <c r="B258" s="57"/>
      <c r="C258" s="57"/>
      <c r="D258" s="57"/>
      <c r="E258" s="57"/>
      <c r="F258" s="57"/>
      <c r="G258" s="57"/>
      <c r="H258" s="57"/>
      <c r="I258" s="57"/>
      <c r="J258" s="57"/>
      <c r="K258" s="57"/>
      <c r="L258" s="57"/>
      <c r="M258" s="57"/>
      <c r="N258" s="57"/>
      <c r="O258" s="57"/>
      <c r="P258" s="57"/>
      <c r="Q258" s="57"/>
      <c r="R258" s="57"/>
      <c r="S258" s="57"/>
      <c r="T258" s="57"/>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row>
    <row r="259" spans="1:133" x14ac:dyDescent="0.3">
      <c r="A259" s="41"/>
      <c r="B259" s="57"/>
      <c r="C259" s="57"/>
      <c r="D259" s="57"/>
      <c r="E259" s="57"/>
      <c r="F259" s="57"/>
      <c r="G259" s="57"/>
      <c r="H259" s="57"/>
      <c r="I259" s="57"/>
      <c r="J259" s="57"/>
      <c r="K259" s="57"/>
      <c r="L259" s="57"/>
      <c r="M259" s="57"/>
      <c r="N259" s="57"/>
      <c r="O259" s="57"/>
      <c r="P259" s="57"/>
      <c r="Q259" s="57"/>
      <c r="R259" s="57"/>
      <c r="S259" s="57"/>
      <c r="T259" s="57"/>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row>
    <row r="260" spans="1:133" x14ac:dyDescent="0.3">
      <c r="A260" s="41"/>
      <c r="B260" s="57"/>
      <c r="C260" s="57"/>
      <c r="D260" s="57"/>
      <c r="E260" s="57"/>
      <c r="F260" s="57"/>
      <c r="G260" s="57"/>
      <c r="H260" s="57"/>
      <c r="I260" s="57"/>
      <c r="J260" s="57"/>
      <c r="K260" s="57"/>
      <c r="L260" s="57"/>
      <c r="M260" s="57"/>
      <c r="N260" s="57"/>
      <c r="O260" s="57"/>
      <c r="P260" s="57"/>
      <c r="Q260" s="57"/>
      <c r="R260" s="57"/>
      <c r="S260" s="57"/>
      <c r="T260" s="57"/>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row>
    <row r="261" spans="1:133" x14ac:dyDescent="0.3">
      <c r="A261" s="41"/>
      <c r="B261" s="57"/>
      <c r="C261" s="57"/>
      <c r="D261" s="57"/>
      <c r="E261" s="57"/>
      <c r="F261" s="57"/>
      <c r="G261" s="57"/>
      <c r="H261" s="57"/>
      <c r="I261" s="57"/>
      <c r="J261" s="57"/>
      <c r="K261" s="57"/>
      <c r="L261" s="57"/>
      <c r="M261" s="57"/>
      <c r="N261" s="57"/>
      <c r="O261" s="57"/>
      <c r="P261" s="57"/>
      <c r="Q261" s="57"/>
      <c r="R261" s="57"/>
      <c r="S261" s="57"/>
      <c r="T261" s="57"/>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row>
    <row r="262" spans="1:133" x14ac:dyDescent="0.3">
      <c r="A262" s="41"/>
      <c r="B262" s="57"/>
      <c r="C262" s="57"/>
      <c r="D262" s="57"/>
      <c r="E262" s="57"/>
      <c r="F262" s="57"/>
      <c r="G262" s="57"/>
      <c r="H262" s="57"/>
      <c r="I262" s="57"/>
      <c r="J262" s="57"/>
      <c r="K262" s="57"/>
      <c r="L262" s="57"/>
      <c r="M262" s="57"/>
      <c r="N262" s="57"/>
      <c r="O262" s="57"/>
      <c r="P262" s="57"/>
      <c r="Q262" s="57"/>
      <c r="R262" s="57"/>
      <c r="S262" s="57"/>
      <c r="T262" s="57"/>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row>
    <row r="263" spans="1:133" x14ac:dyDescent="0.3">
      <c r="A263" s="41"/>
      <c r="B263" s="57"/>
      <c r="C263" s="57"/>
      <c r="D263" s="57"/>
      <c r="E263" s="57"/>
      <c r="F263" s="57"/>
      <c r="G263" s="57"/>
      <c r="H263" s="57"/>
      <c r="I263" s="57"/>
      <c r="J263" s="57"/>
      <c r="K263" s="57"/>
      <c r="L263" s="57"/>
      <c r="M263" s="57"/>
      <c r="N263" s="57"/>
      <c r="O263" s="57"/>
      <c r="P263" s="57"/>
      <c r="Q263" s="57"/>
      <c r="R263" s="57"/>
      <c r="S263" s="57"/>
      <c r="T263" s="57"/>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row>
    <row r="264" spans="1:133" x14ac:dyDescent="0.3">
      <c r="A264" s="41"/>
      <c r="B264" s="57"/>
      <c r="C264" s="57"/>
      <c r="D264" s="57"/>
      <c r="E264" s="57"/>
      <c r="F264" s="57"/>
      <c r="G264" s="57"/>
      <c r="H264" s="57"/>
      <c r="I264" s="57"/>
      <c r="J264" s="57"/>
      <c r="K264" s="57"/>
      <c r="L264" s="57"/>
      <c r="M264" s="57"/>
      <c r="N264" s="57"/>
      <c r="O264" s="57"/>
      <c r="P264" s="57"/>
      <c r="Q264" s="57"/>
      <c r="R264" s="57"/>
      <c r="S264" s="57"/>
      <c r="T264" s="57"/>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row>
    <row r="265" spans="1:133" x14ac:dyDescent="0.3">
      <c r="A265" s="41"/>
      <c r="B265" s="57"/>
      <c r="C265" s="57"/>
      <c r="D265" s="57"/>
      <c r="E265" s="57"/>
      <c r="F265" s="57"/>
      <c r="G265" s="57"/>
      <c r="H265" s="57"/>
      <c r="I265" s="57"/>
      <c r="J265" s="57"/>
      <c r="K265" s="57"/>
      <c r="L265" s="57"/>
      <c r="M265" s="57"/>
      <c r="N265" s="57"/>
      <c r="O265" s="57"/>
      <c r="P265" s="57"/>
      <c r="Q265" s="57"/>
      <c r="R265" s="57"/>
      <c r="S265" s="57"/>
      <c r="T265" s="57"/>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row>
    <row r="266" spans="1:133" x14ac:dyDescent="0.3">
      <c r="A266" s="41"/>
      <c r="B266" s="57"/>
      <c r="C266" s="57"/>
      <c r="D266" s="57"/>
      <c r="E266" s="57"/>
      <c r="F266" s="57"/>
      <c r="G266" s="57"/>
      <c r="H266" s="57"/>
      <c r="I266" s="57"/>
      <c r="J266" s="57"/>
      <c r="K266" s="57"/>
      <c r="L266" s="57"/>
      <c r="M266" s="57"/>
      <c r="N266" s="57"/>
      <c r="O266" s="57"/>
      <c r="P266" s="57"/>
      <c r="Q266" s="57"/>
      <c r="R266" s="57"/>
      <c r="S266" s="57"/>
      <c r="T266" s="57"/>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row>
    <row r="267" spans="1:133" x14ac:dyDescent="0.3">
      <c r="A267" s="41"/>
      <c r="B267" s="57"/>
      <c r="C267" s="57"/>
      <c r="D267" s="57"/>
      <c r="E267" s="57"/>
      <c r="F267" s="57"/>
      <c r="G267" s="57"/>
      <c r="H267" s="57"/>
      <c r="I267" s="57"/>
      <c r="J267" s="57"/>
      <c r="K267" s="57"/>
      <c r="L267" s="57"/>
      <c r="M267" s="57"/>
      <c r="N267" s="57"/>
      <c r="O267" s="57"/>
      <c r="P267" s="57"/>
      <c r="Q267" s="57"/>
      <c r="R267" s="57"/>
      <c r="S267" s="57"/>
      <c r="T267" s="57"/>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row>
    <row r="268" spans="1:133" x14ac:dyDescent="0.3">
      <c r="A268" s="41"/>
      <c r="B268" s="57"/>
      <c r="C268" s="57"/>
      <c r="D268" s="57"/>
      <c r="E268" s="57"/>
      <c r="F268" s="57"/>
      <c r="G268" s="57"/>
      <c r="H268" s="57"/>
      <c r="I268" s="57"/>
      <c r="J268" s="57"/>
      <c r="K268" s="57"/>
      <c r="L268" s="57"/>
      <c r="M268" s="57"/>
      <c r="N268" s="57"/>
      <c r="O268" s="57"/>
      <c r="P268" s="57"/>
      <c r="Q268" s="57"/>
      <c r="R268" s="57"/>
      <c r="S268" s="57"/>
      <c r="T268" s="57"/>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row>
    <row r="269" spans="1:133" x14ac:dyDescent="0.3">
      <c r="A269" s="41"/>
      <c r="B269" s="57"/>
      <c r="C269" s="57"/>
      <c r="D269" s="57"/>
      <c r="E269" s="57"/>
      <c r="F269" s="57"/>
      <c r="G269" s="57"/>
      <c r="H269" s="57"/>
      <c r="I269" s="57"/>
      <c r="J269" s="57"/>
      <c r="K269" s="57"/>
      <c r="L269" s="57"/>
      <c r="M269" s="57"/>
      <c r="N269" s="57"/>
      <c r="O269" s="57"/>
      <c r="P269" s="57"/>
      <c r="Q269" s="57"/>
      <c r="R269" s="57"/>
      <c r="S269" s="57"/>
      <c r="T269" s="57"/>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row>
    <row r="270" spans="1:133" x14ac:dyDescent="0.3">
      <c r="A270" s="41"/>
      <c r="B270" s="57"/>
      <c r="C270" s="57"/>
      <c r="D270" s="57"/>
      <c r="E270" s="57"/>
      <c r="F270" s="57"/>
      <c r="G270" s="57"/>
      <c r="H270" s="57"/>
      <c r="I270" s="57"/>
      <c r="J270" s="57"/>
      <c r="K270" s="57"/>
      <c r="L270" s="57"/>
      <c r="M270" s="57"/>
      <c r="N270" s="57"/>
      <c r="O270" s="57"/>
      <c r="P270" s="57"/>
      <c r="Q270" s="57"/>
      <c r="R270" s="57"/>
      <c r="S270" s="57"/>
      <c r="T270" s="57"/>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row>
    <row r="271" spans="1:133" x14ac:dyDescent="0.3">
      <c r="A271" s="41"/>
      <c r="B271" s="57"/>
      <c r="C271" s="57"/>
      <c r="D271" s="57"/>
      <c r="E271" s="57"/>
      <c r="F271" s="57"/>
      <c r="G271" s="57"/>
      <c r="H271" s="57"/>
      <c r="I271" s="57"/>
      <c r="J271" s="57"/>
      <c r="K271" s="57"/>
      <c r="L271" s="57"/>
      <c r="M271" s="57"/>
      <c r="N271" s="57"/>
      <c r="O271" s="57"/>
      <c r="P271" s="57"/>
      <c r="Q271" s="57"/>
      <c r="R271" s="57"/>
      <c r="S271" s="57"/>
      <c r="T271" s="57"/>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row>
    <row r="272" spans="1:133" x14ac:dyDescent="0.3">
      <c r="A272" s="41"/>
      <c r="B272" s="57"/>
      <c r="C272" s="57"/>
      <c r="D272" s="57"/>
      <c r="E272" s="57"/>
      <c r="F272" s="57"/>
      <c r="G272" s="57"/>
      <c r="H272" s="57"/>
      <c r="I272" s="57"/>
      <c r="J272" s="57"/>
      <c r="K272" s="57"/>
      <c r="L272" s="57"/>
      <c r="M272" s="57"/>
      <c r="N272" s="57"/>
      <c r="O272" s="57"/>
      <c r="P272" s="57"/>
      <c r="Q272" s="57"/>
      <c r="R272" s="57"/>
      <c r="S272" s="57"/>
      <c r="T272" s="57"/>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row>
    <row r="273" spans="1:133" x14ac:dyDescent="0.3">
      <c r="A273" s="41"/>
      <c r="B273" s="57"/>
      <c r="C273" s="57"/>
      <c r="D273" s="57"/>
      <c r="E273" s="57"/>
      <c r="F273" s="57"/>
      <c r="G273" s="57"/>
      <c r="H273" s="57"/>
      <c r="I273" s="57"/>
      <c r="J273" s="57"/>
      <c r="K273" s="57"/>
      <c r="L273" s="57"/>
      <c r="M273" s="57"/>
      <c r="N273" s="57"/>
      <c r="O273" s="57"/>
      <c r="P273" s="57"/>
      <c r="Q273" s="57"/>
      <c r="R273" s="57"/>
      <c r="S273" s="57"/>
      <c r="T273" s="57"/>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row>
    <row r="274" spans="1:133" x14ac:dyDescent="0.3">
      <c r="A274" s="41"/>
      <c r="B274" s="57"/>
      <c r="C274" s="57"/>
      <c r="D274" s="57"/>
      <c r="E274" s="57"/>
      <c r="F274" s="57"/>
      <c r="G274" s="57"/>
      <c r="H274" s="57"/>
      <c r="I274" s="57"/>
      <c r="J274" s="57"/>
      <c r="K274" s="57"/>
      <c r="L274" s="57"/>
      <c r="M274" s="57"/>
      <c r="N274" s="57"/>
      <c r="O274" s="57"/>
      <c r="P274" s="57"/>
      <c r="Q274" s="57"/>
      <c r="R274" s="57"/>
      <c r="S274" s="57"/>
      <c r="T274" s="57"/>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row>
    <row r="275" spans="1:133" x14ac:dyDescent="0.3">
      <c r="A275" s="41"/>
      <c r="B275" s="57"/>
      <c r="C275" s="57"/>
      <c r="D275" s="57"/>
      <c r="E275" s="57"/>
      <c r="F275" s="57"/>
      <c r="G275" s="57"/>
      <c r="H275" s="57"/>
      <c r="I275" s="57"/>
      <c r="J275" s="57"/>
      <c r="K275" s="57"/>
      <c r="L275" s="57"/>
      <c r="M275" s="57"/>
      <c r="N275" s="57"/>
      <c r="O275" s="57"/>
      <c r="P275" s="57"/>
      <c r="Q275" s="57"/>
      <c r="R275" s="57"/>
      <c r="S275" s="57"/>
      <c r="T275" s="57"/>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row>
    <row r="276" spans="1:133" x14ac:dyDescent="0.3">
      <c r="A276" s="41"/>
      <c r="B276" s="57"/>
      <c r="C276" s="57"/>
      <c r="D276" s="57"/>
      <c r="E276" s="57"/>
      <c r="F276" s="57"/>
      <c r="G276" s="57"/>
      <c r="H276" s="57"/>
      <c r="I276" s="57"/>
      <c r="J276" s="57"/>
      <c r="K276" s="57"/>
      <c r="L276" s="57"/>
      <c r="M276" s="57"/>
      <c r="N276" s="57"/>
      <c r="O276" s="57"/>
      <c r="P276" s="57"/>
      <c r="Q276" s="57"/>
      <c r="R276" s="57"/>
      <c r="S276" s="57"/>
      <c r="T276" s="57"/>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row>
    <row r="277" spans="1:133" x14ac:dyDescent="0.3">
      <c r="A277" s="41"/>
      <c r="B277" s="57"/>
      <c r="C277" s="57"/>
      <c r="D277" s="57"/>
      <c r="E277" s="57"/>
      <c r="F277" s="57"/>
      <c r="G277" s="57"/>
      <c r="H277" s="57"/>
      <c r="I277" s="57"/>
      <c r="J277" s="57"/>
      <c r="K277" s="57"/>
      <c r="L277" s="57"/>
      <c r="M277" s="57"/>
      <c r="N277" s="57"/>
      <c r="O277" s="57"/>
      <c r="P277" s="57"/>
      <c r="Q277" s="57"/>
      <c r="R277" s="57"/>
      <c r="S277" s="57"/>
      <c r="T277" s="57"/>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row>
    <row r="278" spans="1:133" x14ac:dyDescent="0.3">
      <c r="A278" s="41"/>
      <c r="B278" s="57"/>
      <c r="C278" s="57"/>
      <c r="D278" s="57"/>
      <c r="E278" s="57"/>
      <c r="F278" s="57"/>
      <c r="G278" s="57"/>
      <c r="H278" s="57"/>
      <c r="I278" s="57"/>
      <c r="J278" s="57"/>
      <c r="K278" s="57"/>
      <c r="L278" s="57"/>
      <c r="M278" s="57"/>
      <c r="N278" s="57"/>
      <c r="O278" s="57"/>
      <c r="P278" s="57"/>
      <c r="Q278" s="57"/>
      <c r="R278" s="57"/>
      <c r="S278" s="57"/>
      <c r="T278" s="57"/>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row>
    <row r="279" spans="1:133" x14ac:dyDescent="0.3">
      <c r="A279" s="41"/>
      <c r="B279" s="57"/>
      <c r="C279" s="57"/>
      <c r="D279" s="57"/>
      <c r="E279" s="57"/>
      <c r="F279" s="57"/>
      <c r="G279" s="57"/>
      <c r="H279" s="57"/>
      <c r="I279" s="57"/>
      <c r="J279" s="57"/>
      <c r="K279" s="57"/>
      <c r="L279" s="57"/>
      <c r="M279" s="57"/>
      <c r="N279" s="57"/>
      <c r="O279" s="57"/>
      <c r="P279" s="57"/>
      <c r="Q279" s="57"/>
      <c r="R279" s="57"/>
      <c r="S279" s="57"/>
      <c r="T279" s="57"/>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row>
    <row r="280" spans="1:133" x14ac:dyDescent="0.3">
      <c r="A280" s="41"/>
      <c r="B280" s="57"/>
      <c r="C280" s="57"/>
      <c r="D280" s="57"/>
      <c r="E280" s="57"/>
      <c r="F280" s="57"/>
      <c r="G280" s="57"/>
      <c r="H280" s="57"/>
      <c r="I280" s="57"/>
      <c r="J280" s="57"/>
      <c r="K280" s="57"/>
      <c r="L280" s="57"/>
      <c r="M280" s="57"/>
      <c r="N280" s="57"/>
      <c r="O280" s="57"/>
      <c r="P280" s="57"/>
      <c r="Q280" s="57"/>
      <c r="R280" s="57"/>
      <c r="S280" s="57"/>
      <c r="T280" s="57"/>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row>
    <row r="281" spans="1:133" x14ac:dyDescent="0.3">
      <c r="A281" s="41"/>
      <c r="B281" s="57"/>
      <c r="C281" s="57"/>
      <c r="D281" s="57"/>
      <c r="E281" s="57"/>
      <c r="F281" s="57"/>
      <c r="G281" s="57"/>
      <c r="H281" s="57"/>
      <c r="I281" s="57"/>
      <c r="J281" s="57"/>
      <c r="K281" s="57"/>
      <c r="L281" s="57"/>
      <c r="M281" s="57"/>
      <c r="N281" s="57"/>
      <c r="O281" s="57"/>
      <c r="P281" s="57"/>
      <c r="Q281" s="57"/>
      <c r="R281" s="57"/>
      <c r="S281" s="57"/>
      <c r="T281" s="57"/>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row>
    <row r="282" spans="1:133" x14ac:dyDescent="0.3">
      <c r="A282" s="41"/>
      <c r="B282" s="57"/>
      <c r="C282" s="57"/>
      <c r="D282" s="57"/>
      <c r="E282" s="57"/>
      <c r="F282" s="57"/>
      <c r="G282" s="57"/>
      <c r="H282" s="57"/>
      <c r="I282" s="57"/>
      <c r="J282" s="57"/>
      <c r="K282" s="57"/>
      <c r="L282" s="57"/>
      <c r="M282" s="57"/>
      <c r="N282" s="57"/>
      <c r="O282" s="57"/>
      <c r="P282" s="57"/>
      <c r="Q282" s="57"/>
      <c r="R282" s="57"/>
      <c r="S282" s="57"/>
      <c r="T282" s="57"/>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row>
    <row r="283" spans="1:133" x14ac:dyDescent="0.3">
      <c r="A283" s="41"/>
      <c r="B283" s="57"/>
      <c r="C283" s="57"/>
      <c r="D283" s="57"/>
      <c r="E283" s="57"/>
      <c r="F283" s="57"/>
      <c r="G283" s="57"/>
      <c r="H283" s="57"/>
      <c r="I283" s="57"/>
      <c r="J283" s="57"/>
      <c r="K283" s="57"/>
      <c r="L283" s="57"/>
      <c r="M283" s="57"/>
      <c r="N283" s="57"/>
      <c r="O283" s="57"/>
      <c r="P283" s="57"/>
      <c r="Q283" s="57"/>
      <c r="R283" s="57"/>
      <c r="S283" s="57"/>
      <c r="T283" s="57"/>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row>
    <row r="284" spans="1:133" x14ac:dyDescent="0.3">
      <c r="A284" s="41"/>
      <c r="B284" s="57"/>
      <c r="C284" s="57"/>
      <c r="D284" s="57"/>
      <c r="E284" s="57"/>
      <c r="F284" s="57"/>
      <c r="G284" s="57"/>
      <c r="H284" s="57"/>
      <c r="I284" s="57"/>
      <c r="J284" s="57"/>
      <c r="K284" s="57"/>
      <c r="L284" s="57"/>
      <c r="M284" s="57"/>
      <c r="N284" s="57"/>
      <c r="O284" s="57"/>
      <c r="P284" s="57"/>
      <c r="Q284" s="57"/>
      <c r="R284" s="57"/>
      <c r="S284" s="57"/>
      <c r="T284" s="57"/>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row>
    <row r="285" spans="1:133" x14ac:dyDescent="0.3">
      <c r="A285" s="41"/>
      <c r="B285" s="57"/>
      <c r="C285" s="57"/>
      <c r="D285" s="57"/>
      <c r="E285" s="57"/>
      <c r="F285" s="57"/>
      <c r="G285" s="57"/>
      <c r="H285" s="57"/>
      <c r="I285" s="57"/>
      <c r="J285" s="57"/>
      <c r="K285" s="57"/>
      <c r="L285" s="57"/>
      <c r="M285" s="57"/>
      <c r="N285" s="57"/>
      <c r="O285" s="57"/>
      <c r="P285" s="57"/>
      <c r="Q285" s="57"/>
      <c r="R285" s="57"/>
      <c r="S285" s="57"/>
      <c r="T285" s="57"/>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row>
    <row r="286" spans="1:133" x14ac:dyDescent="0.3">
      <c r="A286" s="41"/>
      <c r="B286" s="57"/>
      <c r="C286" s="57"/>
      <c r="D286" s="57"/>
      <c r="E286" s="57"/>
      <c r="F286" s="57"/>
      <c r="G286" s="57"/>
      <c r="H286" s="57"/>
      <c r="I286" s="57"/>
      <c r="J286" s="57"/>
      <c r="K286" s="57"/>
      <c r="L286" s="57"/>
      <c r="M286" s="57"/>
      <c r="N286" s="57"/>
      <c r="O286" s="57"/>
      <c r="P286" s="57"/>
      <c r="Q286" s="57"/>
      <c r="R286" s="57"/>
      <c r="S286" s="57"/>
      <c r="T286" s="57"/>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row>
    <row r="287" spans="1:133" x14ac:dyDescent="0.3">
      <c r="A287" s="41"/>
      <c r="B287" s="57"/>
      <c r="C287" s="57"/>
      <c r="D287" s="57"/>
      <c r="E287" s="57"/>
      <c r="F287" s="57"/>
      <c r="G287" s="57"/>
      <c r="H287" s="57"/>
      <c r="I287" s="57"/>
      <c r="J287" s="57"/>
      <c r="K287" s="57"/>
      <c r="L287" s="57"/>
      <c r="M287" s="57"/>
      <c r="N287" s="57"/>
      <c r="O287" s="57"/>
      <c r="P287" s="57"/>
      <c r="Q287" s="57"/>
      <c r="R287" s="57"/>
      <c r="S287" s="57"/>
      <c r="T287" s="57"/>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row>
    <row r="288" spans="1:133" x14ac:dyDescent="0.3">
      <c r="A288" s="41"/>
      <c r="B288" s="57"/>
      <c r="C288" s="57"/>
      <c r="D288" s="57"/>
      <c r="E288" s="57"/>
      <c r="F288" s="57"/>
      <c r="G288" s="57"/>
      <c r="H288" s="57"/>
      <c r="I288" s="57"/>
      <c r="J288" s="57"/>
      <c r="K288" s="57"/>
      <c r="L288" s="57"/>
      <c r="M288" s="57"/>
      <c r="N288" s="57"/>
      <c r="O288" s="57"/>
      <c r="P288" s="57"/>
      <c r="Q288" s="57"/>
      <c r="R288" s="57"/>
      <c r="S288" s="57"/>
      <c r="T288" s="57"/>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row>
    <row r="289" spans="1:133" x14ac:dyDescent="0.3">
      <c r="A289" s="41"/>
      <c r="B289" s="57"/>
      <c r="C289" s="57"/>
      <c r="D289" s="57"/>
      <c r="E289" s="57"/>
      <c r="F289" s="57"/>
      <c r="G289" s="57"/>
      <c r="H289" s="57"/>
      <c r="I289" s="57"/>
      <c r="J289" s="57"/>
      <c r="K289" s="57"/>
      <c r="L289" s="57"/>
      <c r="M289" s="57"/>
      <c r="N289" s="57"/>
      <c r="O289" s="57"/>
      <c r="P289" s="57"/>
      <c r="Q289" s="57"/>
      <c r="R289" s="57"/>
      <c r="S289" s="57"/>
      <c r="T289" s="57"/>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row>
    <row r="290" spans="1:133" x14ac:dyDescent="0.3">
      <c r="A290" s="41"/>
      <c r="B290" s="57"/>
      <c r="C290" s="57"/>
      <c r="D290" s="57"/>
      <c r="E290" s="57"/>
      <c r="F290" s="57"/>
      <c r="G290" s="57"/>
      <c r="H290" s="57"/>
      <c r="I290" s="57"/>
      <c r="J290" s="57"/>
      <c r="K290" s="57"/>
      <c r="L290" s="57"/>
      <c r="M290" s="57"/>
      <c r="N290" s="57"/>
      <c r="O290" s="57"/>
      <c r="P290" s="57"/>
      <c r="Q290" s="57"/>
      <c r="R290" s="57"/>
      <c r="S290" s="57"/>
      <c r="T290" s="57"/>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row>
    <row r="291" spans="1:133" x14ac:dyDescent="0.3">
      <c r="A291" s="41"/>
      <c r="B291" s="57"/>
      <c r="C291" s="57"/>
      <c r="D291" s="57"/>
      <c r="E291" s="57"/>
      <c r="F291" s="57"/>
      <c r="G291" s="57"/>
      <c r="H291" s="57"/>
      <c r="I291" s="57"/>
      <c r="J291" s="57"/>
      <c r="K291" s="57"/>
      <c r="L291" s="57"/>
      <c r="M291" s="57"/>
      <c r="N291" s="57"/>
      <c r="O291" s="57"/>
      <c r="P291" s="57"/>
      <c r="Q291" s="57"/>
      <c r="R291" s="57"/>
      <c r="S291" s="57"/>
      <c r="T291" s="57"/>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row>
    <row r="292" spans="1:133" x14ac:dyDescent="0.3">
      <c r="A292" s="41"/>
      <c r="B292" s="57"/>
      <c r="C292" s="57"/>
      <c r="D292" s="57"/>
      <c r="E292" s="57"/>
      <c r="F292" s="57"/>
      <c r="G292" s="57"/>
      <c r="H292" s="57"/>
      <c r="I292" s="57"/>
      <c r="J292" s="57"/>
      <c r="K292" s="57"/>
      <c r="L292" s="57"/>
      <c r="M292" s="57"/>
      <c r="N292" s="57"/>
      <c r="O292" s="57"/>
      <c r="P292" s="57"/>
      <c r="Q292" s="57"/>
      <c r="R292" s="57"/>
      <c r="S292" s="57"/>
      <c r="T292" s="57"/>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row>
    <row r="293" spans="1:133" x14ac:dyDescent="0.3">
      <c r="A293" s="41"/>
      <c r="B293" s="57"/>
      <c r="C293" s="57"/>
      <c r="D293" s="57"/>
      <c r="E293" s="57"/>
      <c r="F293" s="57"/>
      <c r="G293" s="57"/>
      <c r="H293" s="57"/>
      <c r="I293" s="57"/>
      <c r="J293" s="57"/>
      <c r="K293" s="57"/>
      <c r="L293" s="57"/>
      <c r="M293" s="57"/>
      <c r="N293" s="57"/>
      <c r="O293" s="57"/>
      <c r="P293" s="57"/>
      <c r="Q293" s="57"/>
      <c r="R293" s="57"/>
      <c r="S293" s="57"/>
      <c r="T293" s="57"/>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row>
    <row r="294" spans="1:133" x14ac:dyDescent="0.3">
      <c r="A294" s="41"/>
      <c r="B294" s="57"/>
      <c r="C294" s="57"/>
      <c r="D294" s="57"/>
      <c r="E294" s="57"/>
      <c r="F294" s="57"/>
      <c r="G294" s="57"/>
      <c r="H294" s="57"/>
      <c r="I294" s="57"/>
      <c r="J294" s="57"/>
      <c r="K294" s="57"/>
      <c r="L294" s="57"/>
      <c r="M294" s="57"/>
      <c r="N294" s="57"/>
      <c r="O294" s="57"/>
      <c r="P294" s="57"/>
      <c r="Q294" s="57"/>
      <c r="R294" s="57"/>
      <c r="S294" s="57"/>
      <c r="T294" s="57"/>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row>
    <row r="295" spans="1:133" x14ac:dyDescent="0.3">
      <c r="A295" s="41"/>
      <c r="B295" s="57"/>
      <c r="C295" s="57"/>
      <c r="D295" s="57"/>
      <c r="E295" s="57"/>
      <c r="F295" s="57"/>
      <c r="G295" s="57"/>
      <c r="H295" s="57"/>
      <c r="I295" s="57"/>
      <c r="J295" s="57"/>
      <c r="K295" s="57"/>
      <c r="L295" s="57"/>
      <c r="M295" s="57"/>
      <c r="N295" s="57"/>
      <c r="O295" s="57"/>
      <c r="P295" s="57"/>
      <c r="Q295" s="57"/>
      <c r="R295" s="57"/>
      <c r="S295" s="57"/>
      <c r="T295" s="57"/>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row>
    <row r="296" spans="1:133" x14ac:dyDescent="0.3">
      <c r="A296" s="41"/>
      <c r="B296" s="57"/>
      <c r="C296" s="57"/>
      <c r="D296" s="57"/>
      <c r="E296" s="57"/>
      <c r="F296" s="57"/>
      <c r="G296" s="57"/>
      <c r="H296" s="57"/>
      <c r="I296" s="57"/>
      <c r="J296" s="57"/>
      <c r="K296" s="57"/>
      <c r="L296" s="57"/>
      <c r="M296" s="57"/>
      <c r="N296" s="57"/>
      <c r="O296" s="57"/>
      <c r="P296" s="57"/>
      <c r="Q296" s="57"/>
      <c r="R296" s="57"/>
      <c r="S296" s="57"/>
      <c r="T296" s="57"/>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row>
    <row r="297" spans="1:133" x14ac:dyDescent="0.3">
      <c r="A297" s="41"/>
      <c r="B297" s="57"/>
      <c r="C297" s="57"/>
      <c r="D297" s="57"/>
      <c r="E297" s="57"/>
      <c r="F297" s="57"/>
      <c r="G297" s="57"/>
      <c r="H297" s="57"/>
      <c r="I297" s="57"/>
      <c r="J297" s="57"/>
      <c r="K297" s="57"/>
      <c r="L297" s="57"/>
      <c r="M297" s="57"/>
      <c r="N297" s="57"/>
      <c r="O297" s="57"/>
      <c r="P297" s="57"/>
      <c r="Q297" s="57"/>
      <c r="R297" s="57"/>
      <c r="S297" s="57"/>
      <c r="T297" s="57"/>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row>
    <row r="298" spans="1:133" x14ac:dyDescent="0.3">
      <c r="A298" s="41"/>
      <c r="B298" s="57"/>
      <c r="C298" s="57"/>
      <c r="D298" s="57"/>
      <c r="E298" s="57"/>
      <c r="F298" s="57"/>
      <c r="G298" s="57"/>
      <c r="H298" s="57"/>
      <c r="I298" s="57"/>
      <c r="J298" s="57"/>
      <c r="K298" s="57"/>
      <c r="L298" s="57"/>
      <c r="M298" s="57"/>
      <c r="N298" s="57"/>
      <c r="O298" s="57"/>
      <c r="P298" s="57"/>
      <c r="Q298" s="57"/>
      <c r="R298" s="57"/>
      <c r="S298" s="57"/>
      <c r="T298" s="57"/>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row>
    <row r="299" spans="1:133" x14ac:dyDescent="0.3">
      <c r="A299" s="41"/>
      <c r="B299" s="57"/>
      <c r="C299" s="57"/>
      <c r="D299" s="57"/>
      <c r="E299" s="57"/>
      <c r="F299" s="57"/>
      <c r="G299" s="57"/>
      <c r="H299" s="57"/>
      <c r="I299" s="57"/>
      <c r="J299" s="57"/>
      <c r="K299" s="57"/>
      <c r="L299" s="57"/>
      <c r="M299" s="57"/>
      <c r="N299" s="57"/>
      <c r="O299" s="57"/>
      <c r="P299" s="57"/>
      <c r="Q299" s="57"/>
      <c r="R299" s="57"/>
      <c r="S299" s="57"/>
      <c r="T299" s="57"/>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row>
    <row r="300" spans="1:133" x14ac:dyDescent="0.3">
      <c r="A300" s="41"/>
      <c r="B300" s="57"/>
      <c r="C300" s="57"/>
      <c r="D300" s="57"/>
      <c r="E300" s="57"/>
      <c r="F300" s="57"/>
      <c r="G300" s="57"/>
      <c r="H300" s="57"/>
      <c r="I300" s="57"/>
      <c r="J300" s="57"/>
      <c r="K300" s="57"/>
      <c r="L300" s="57"/>
      <c r="M300" s="57"/>
      <c r="N300" s="57"/>
      <c r="O300" s="57"/>
      <c r="P300" s="57"/>
      <c r="Q300" s="57"/>
      <c r="R300" s="57"/>
      <c r="S300" s="57"/>
      <c r="T300" s="57"/>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row>
    <row r="301" spans="1:133" x14ac:dyDescent="0.3">
      <c r="A301" s="41"/>
      <c r="B301" s="57"/>
      <c r="C301" s="57"/>
      <c r="D301" s="57"/>
      <c r="E301" s="57"/>
      <c r="F301" s="57"/>
      <c r="G301" s="57"/>
      <c r="H301" s="57"/>
      <c r="I301" s="57"/>
      <c r="J301" s="57"/>
      <c r="K301" s="57"/>
      <c r="L301" s="57"/>
      <c r="M301" s="57"/>
      <c r="N301" s="57"/>
      <c r="O301" s="57"/>
      <c r="P301" s="57"/>
      <c r="Q301" s="57"/>
      <c r="R301" s="57"/>
      <c r="S301" s="57"/>
      <c r="T301" s="57"/>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row>
    <row r="302" spans="1:133" x14ac:dyDescent="0.3">
      <c r="A302" s="41"/>
      <c r="B302" s="57"/>
      <c r="C302" s="57"/>
      <c r="D302" s="57"/>
      <c r="E302" s="57"/>
      <c r="F302" s="57"/>
      <c r="G302" s="57"/>
      <c r="H302" s="57"/>
      <c r="I302" s="57"/>
      <c r="J302" s="57"/>
      <c r="K302" s="57"/>
      <c r="L302" s="57"/>
      <c r="M302" s="57"/>
      <c r="N302" s="57"/>
      <c r="O302" s="57"/>
      <c r="P302" s="57"/>
      <c r="Q302" s="57"/>
      <c r="R302" s="57"/>
      <c r="S302" s="57"/>
      <c r="T302" s="57"/>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row>
    <row r="303" spans="1:133" x14ac:dyDescent="0.3">
      <c r="A303" s="41"/>
      <c r="B303" s="57"/>
      <c r="C303" s="57"/>
      <c r="D303" s="57"/>
      <c r="E303" s="57"/>
      <c r="F303" s="57"/>
      <c r="G303" s="57"/>
      <c r="H303" s="57"/>
      <c r="I303" s="57"/>
      <c r="J303" s="57"/>
      <c r="K303" s="57"/>
      <c r="L303" s="57"/>
      <c r="M303" s="57"/>
      <c r="N303" s="57"/>
      <c r="O303" s="57"/>
      <c r="P303" s="57"/>
      <c r="Q303" s="57"/>
      <c r="R303" s="57"/>
      <c r="S303" s="57"/>
      <c r="T303" s="57"/>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row>
    <row r="304" spans="1:133" x14ac:dyDescent="0.3">
      <c r="A304" s="41"/>
      <c r="B304" s="57"/>
      <c r="C304" s="57"/>
      <c r="D304" s="57"/>
      <c r="E304" s="57"/>
      <c r="F304" s="57"/>
      <c r="G304" s="57"/>
      <c r="H304" s="57"/>
      <c r="I304" s="57"/>
      <c r="J304" s="57"/>
      <c r="K304" s="57"/>
      <c r="L304" s="57"/>
      <c r="M304" s="57"/>
      <c r="N304" s="57"/>
      <c r="O304" s="57"/>
      <c r="P304" s="57"/>
      <c r="Q304" s="57"/>
      <c r="R304" s="57"/>
      <c r="S304" s="57"/>
      <c r="T304" s="57"/>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row>
    <row r="305" spans="1:133" x14ac:dyDescent="0.3">
      <c r="A305" s="41"/>
      <c r="B305" s="57"/>
      <c r="C305" s="57"/>
      <c r="D305" s="57"/>
      <c r="E305" s="57"/>
      <c r="F305" s="57"/>
      <c r="G305" s="57"/>
      <c r="H305" s="57"/>
      <c r="I305" s="57"/>
      <c r="J305" s="57"/>
      <c r="K305" s="57"/>
      <c r="L305" s="57"/>
      <c r="M305" s="57"/>
      <c r="N305" s="57"/>
      <c r="O305" s="57"/>
      <c r="P305" s="57"/>
      <c r="Q305" s="57"/>
      <c r="R305" s="57"/>
      <c r="S305" s="57"/>
      <c r="T305" s="57"/>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row>
    <row r="306" spans="1:133" x14ac:dyDescent="0.3">
      <c r="A306" s="41"/>
      <c r="B306" s="57"/>
      <c r="C306" s="57"/>
      <c r="D306" s="57"/>
      <c r="E306" s="57"/>
      <c r="F306" s="57"/>
      <c r="G306" s="57"/>
      <c r="H306" s="57"/>
      <c r="I306" s="57"/>
      <c r="J306" s="57"/>
      <c r="K306" s="57"/>
      <c r="L306" s="57"/>
      <c r="M306" s="57"/>
      <c r="N306" s="57"/>
      <c r="O306" s="57"/>
      <c r="P306" s="57"/>
      <c r="Q306" s="57"/>
      <c r="R306" s="57"/>
      <c r="S306" s="57"/>
      <c r="T306" s="57"/>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row>
    <row r="307" spans="1:133" x14ac:dyDescent="0.3">
      <c r="A307" s="41"/>
      <c r="B307" s="57"/>
      <c r="C307" s="57"/>
      <c r="D307" s="57"/>
      <c r="E307" s="57"/>
      <c r="F307" s="57"/>
      <c r="G307" s="57"/>
      <c r="H307" s="57"/>
      <c r="I307" s="57"/>
      <c r="J307" s="57"/>
      <c r="K307" s="57"/>
      <c r="L307" s="57"/>
      <c r="M307" s="57"/>
      <c r="N307" s="57"/>
      <c r="O307" s="57"/>
      <c r="P307" s="57"/>
      <c r="Q307" s="57"/>
      <c r="R307" s="57"/>
      <c r="S307" s="57"/>
      <c r="T307" s="57"/>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row>
    <row r="308" spans="1:133" x14ac:dyDescent="0.3">
      <c r="A308" s="41"/>
      <c r="B308" s="57"/>
      <c r="C308" s="57"/>
      <c r="D308" s="57"/>
      <c r="E308" s="57"/>
      <c r="F308" s="57"/>
      <c r="G308" s="57"/>
      <c r="H308" s="57"/>
      <c r="I308" s="57"/>
      <c r="J308" s="57"/>
      <c r="K308" s="57"/>
      <c r="L308" s="57"/>
      <c r="M308" s="57"/>
      <c r="N308" s="57"/>
      <c r="O308" s="57"/>
      <c r="P308" s="57"/>
      <c r="Q308" s="57"/>
      <c r="R308" s="57"/>
      <c r="S308" s="57"/>
      <c r="T308" s="57"/>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row>
    <row r="309" spans="1:133" x14ac:dyDescent="0.3">
      <c r="A309" s="41"/>
      <c r="B309" s="57"/>
      <c r="C309" s="57"/>
      <c r="D309" s="57"/>
      <c r="E309" s="57"/>
      <c r="F309" s="57"/>
      <c r="G309" s="57"/>
      <c r="H309" s="57"/>
      <c r="I309" s="57"/>
      <c r="J309" s="57"/>
      <c r="K309" s="57"/>
      <c r="L309" s="57"/>
      <c r="M309" s="57"/>
      <c r="N309" s="57"/>
      <c r="O309" s="57"/>
      <c r="P309" s="57"/>
      <c r="Q309" s="57"/>
      <c r="R309" s="57"/>
      <c r="S309" s="57"/>
      <c r="T309" s="57"/>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row>
    <row r="310" spans="1:133" x14ac:dyDescent="0.3">
      <c r="A310" s="41"/>
      <c r="B310" s="57"/>
      <c r="C310" s="57"/>
      <c r="D310" s="57"/>
      <c r="E310" s="57"/>
      <c r="F310" s="57"/>
      <c r="G310" s="57"/>
      <c r="H310" s="57"/>
      <c r="I310" s="57"/>
      <c r="J310" s="57"/>
      <c r="K310" s="57"/>
      <c r="L310" s="57"/>
      <c r="M310" s="57"/>
      <c r="N310" s="57"/>
      <c r="O310" s="57"/>
      <c r="P310" s="57"/>
      <c r="Q310" s="57"/>
      <c r="R310" s="57"/>
      <c r="S310" s="57"/>
      <c r="T310" s="57"/>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row>
    <row r="311" spans="1:133" x14ac:dyDescent="0.3">
      <c r="A311" s="41"/>
      <c r="B311" s="57"/>
      <c r="C311" s="57"/>
      <c r="D311" s="57"/>
      <c r="E311" s="57"/>
      <c r="F311" s="57"/>
      <c r="G311" s="57"/>
      <c r="H311" s="57"/>
      <c r="I311" s="57"/>
      <c r="J311" s="57"/>
      <c r="K311" s="57"/>
      <c r="L311" s="57"/>
      <c r="M311" s="57"/>
      <c r="N311" s="57"/>
      <c r="O311" s="57"/>
      <c r="P311" s="57"/>
      <c r="Q311" s="57"/>
      <c r="R311" s="57"/>
      <c r="S311" s="57"/>
      <c r="T311" s="57"/>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row>
    <row r="312" spans="1:133" x14ac:dyDescent="0.3">
      <c r="A312" s="41"/>
      <c r="B312" s="57"/>
      <c r="C312" s="57"/>
      <c r="D312" s="57"/>
      <c r="E312" s="57"/>
      <c r="F312" s="57"/>
      <c r="G312" s="57"/>
      <c r="H312" s="57"/>
      <c r="I312" s="57"/>
      <c r="J312" s="57"/>
      <c r="K312" s="57"/>
      <c r="L312" s="57"/>
      <c r="M312" s="57"/>
      <c r="N312" s="57"/>
      <c r="O312" s="57"/>
      <c r="P312" s="57"/>
      <c r="Q312" s="57"/>
      <c r="R312" s="57"/>
      <c r="S312" s="57"/>
      <c r="T312" s="57"/>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row>
    <row r="313" spans="1:133" x14ac:dyDescent="0.3">
      <c r="A313" s="41"/>
      <c r="B313" s="57"/>
      <c r="C313" s="57"/>
      <c r="D313" s="57"/>
      <c r="E313" s="57"/>
      <c r="F313" s="57"/>
      <c r="G313" s="57"/>
      <c r="H313" s="57"/>
      <c r="I313" s="57"/>
      <c r="J313" s="57"/>
      <c r="K313" s="57"/>
      <c r="L313" s="57"/>
      <c r="M313" s="57"/>
      <c r="N313" s="57"/>
      <c r="O313" s="57"/>
      <c r="P313" s="57"/>
      <c r="Q313" s="57"/>
      <c r="R313" s="57"/>
      <c r="S313" s="57"/>
      <c r="T313" s="57"/>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row>
    <row r="314" spans="1:133" x14ac:dyDescent="0.3">
      <c r="A314" s="41"/>
      <c r="B314" s="57"/>
      <c r="C314" s="57"/>
      <c r="D314" s="57"/>
      <c r="E314" s="57"/>
      <c r="F314" s="57"/>
      <c r="G314" s="57"/>
      <c r="H314" s="57"/>
      <c r="I314" s="57"/>
      <c r="J314" s="57"/>
      <c r="K314" s="57"/>
      <c r="L314" s="57"/>
      <c r="M314" s="57"/>
      <c r="N314" s="57"/>
      <c r="O314" s="57"/>
      <c r="P314" s="57"/>
      <c r="Q314" s="57"/>
      <c r="R314" s="57"/>
      <c r="S314" s="57"/>
      <c r="T314" s="57"/>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row>
    <row r="315" spans="1:133" x14ac:dyDescent="0.3">
      <c r="A315" s="41"/>
      <c r="B315" s="57"/>
      <c r="C315" s="57"/>
      <c r="D315" s="57"/>
      <c r="E315" s="57"/>
      <c r="F315" s="57"/>
      <c r="G315" s="57"/>
      <c r="H315" s="57"/>
      <c r="I315" s="57"/>
      <c r="J315" s="57"/>
      <c r="K315" s="57"/>
      <c r="L315" s="57"/>
      <c r="M315" s="57"/>
      <c r="N315" s="57"/>
      <c r="O315" s="57"/>
      <c r="P315" s="57"/>
      <c r="Q315" s="57"/>
      <c r="R315" s="57"/>
      <c r="S315" s="57"/>
      <c r="T315" s="57"/>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row>
    <row r="316" spans="1:133" x14ac:dyDescent="0.3">
      <c r="A316" s="41"/>
      <c r="B316" s="57"/>
      <c r="C316" s="57"/>
      <c r="D316" s="57"/>
      <c r="E316" s="57"/>
      <c r="F316" s="57"/>
      <c r="G316" s="57"/>
      <c r="H316" s="57"/>
      <c r="I316" s="57"/>
      <c r="J316" s="57"/>
      <c r="K316" s="57"/>
      <c r="L316" s="57"/>
      <c r="M316" s="57"/>
      <c r="N316" s="57"/>
      <c r="O316" s="57"/>
      <c r="P316" s="57"/>
      <c r="Q316" s="57"/>
      <c r="R316" s="57"/>
      <c r="S316" s="57"/>
      <c r="T316" s="57"/>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row>
    <row r="317" spans="1:133" x14ac:dyDescent="0.3">
      <c r="A317" s="41"/>
      <c r="B317" s="57"/>
      <c r="C317" s="57"/>
      <c r="D317" s="57"/>
      <c r="E317" s="57"/>
      <c r="F317" s="57"/>
      <c r="G317" s="57"/>
      <c r="H317" s="57"/>
      <c r="I317" s="57"/>
      <c r="J317" s="57"/>
      <c r="K317" s="57"/>
      <c r="L317" s="57"/>
      <c r="M317" s="57"/>
      <c r="N317" s="57"/>
      <c r="O317" s="57"/>
      <c r="P317" s="57"/>
      <c r="Q317" s="57"/>
      <c r="R317" s="57"/>
      <c r="S317" s="57"/>
      <c r="T317" s="57"/>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row>
    <row r="318" spans="1:133" x14ac:dyDescent="0.3">
      <c r="A318" s="41"/>
      <c r="B318" s="57"/>
      <c r="C318" s="57"/>
      <c r="D318" s="57"/>
      <c r="E318" s="57"/>
      <c r="F318" s="57"/>
      <c r="G318" s="57"/>
      <c r="H318" s="57"/>
      <c r="I318" s="57"/>
      <c r="J318" s="57"/>
      <c r="K318" s="57"/>
      <c r="L318" s="57"/>
      <c r="M318" s="57"/>
      <c r="N318" s="57"/>
      <c r="O318" s="57"/>
      <c r="P318" s="57"/>
      <c r="Q318" s="57"/>
      <c r="R318" s="57"/>
      <c r="S318" s="57"/>
      <c r="T318" s="57"/>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row>
    <row r="319" spans="1:133" x14ac:dyDescent="0.3">
      <c r="A319" s="41"/>
      <c r="B319" s="57"/>
      <c r="C319" s="57"/>
      <c r="D319" s="57"/>
      <c r="E319" s="57"/>
      <c r="F319" s="57"/>
      <c r="G319" s="57"/>
      <c r="H319" s="57"/>
      <c r="I319" s="57"/>
      <c r="J319" s="57"/>
      <c r="K319" s="57"/>
      <c r="L319" s="57"/>
      <c r="M319" s="57"/>
      <c r="N319" s="57"/>
      <c r="O319" s="57"/>
      <c r="P319" s="57"/>
      <c r="Q319" s="57"/>
      <c r="R319" s="57"/>
      <c r="S319" s="57"/>
      <c r="T319" s="57"/>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row>
    <row r="320" spans="1:133" x14ac:dyDescent="0.3">
      <c r="A320" s="41"/>
      <c r="B320" s="57"/>
      <c r="C320" s="57"/>
      <c r="D320" s="57"/>
      <c r="E320" s="57"/>
      <c r="F320" s="57"/>
      <c r="G320" s="57"/>
      <c r="H320" s="57"/>
      <c r="I320" s="57"/>
      <c r="J320" s="57"/>
      <c r="K320" s="57"/>
      <c r="L320" s="57"/>
      <c r="M320" s="57"/>
      <c r="N320" s="57"/>
      <c r="O320" s="57"/>
      <c r="P320" s="57"/>
      <c r="Q320" s="57"/>
      <c r="R320" s="57"/>
      <c r="S320" s="57"/>
      <c r="T320" s="57"/>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row>
    <row r="321" spans="1:133" x14ac:dyDescent="0.3">
      <c r="A321" s="41"/>
      <c r="B321" s="57"/>
      <c r="C321" s="57"/>
      <c r="D321" s="57"/>
      <c r="E321" s="57"/>
      <c r="F321" s="57"/>
      <c r="G321" s="57"/>
      <c r="H321" s="57"/>
      <c r="I321" s="57"/>
      <c r="J321" s="57"/>
      <c r="K321" s="57"/>
      <c r="L321" s="57"/>
      <c r="M321" s="57"/>
      <c r="N321" s="57"/>
      <c r="O321" s="57"/>
      <c r="P321" s="57"/>
      <c r="Q321" s="57"/>
      <c r="R321" s="57"/>
      <c r="S321" s="57"/>
      <c r="T321" s="57"/>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row>
    <row r="322" spans="1:133" x14ac:dyDescent="0.3">
      <c r="A322" s="41"/>
      <c r="B322" s="57"/>
      <c r="C322" s="57"/>
      <c r="D322" s="57"/>
      <c r="E322" s="57"/>
      <c r="F322" s="57"/>
      <c r="G322" s="57"/>
      <c r="H322" s="57"/>
      <c r="I322" s="57"/>
      <c r="J322" s="57"/>
      <c r="K322" s="57"/>
      <c r="L322" s="57"/>
      <c r="M322" s="57"/>
      <c r="N322" s="57"/>
      <c r="O322" s="57"/>
      <c r="P322" s="57"/>
      <c r="Q322" s="57"/>
      <c r="R322" s="57"/>
      <c r="S322" s="57"/>
      <c r="T322" s="57"/>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row>
    <row r="323" spans="1:133" x14ac:dyDescent="0.3">
      <c r="A323" s="41"/>
      <c r="B323" s="57"/>
      <c r="C323" s="57"/>
      <c r="D323" s="57"/>
      <c r="E323" s="57"/>
      <c r="F323" s="57"/>
      <c r="G323" s="57"/>
      <c r="H323" s="57"/>
      <c r="I323" s="57"/>
      <c r="J323" s="57"/>
      <c r="K323" s="57"/>
      <c r="L323" s="57"/>
      <c r="M323" s="57"/>
      <c r="N323" s="57"/>
      <c r="O323" s="57"/>
      <c r="P323" s="57"/>
      <c r="Q323" s="57"/>
      <c r="R323" s="57"/>
      <c r="S323" s="57"/>
      <c r="T323" s="57"/>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row>
    <row r="324" spans="1:133" x14ac:dyDescent="0.3">
      <c r="A324" s="41"/>
      <c r="B324" s="57"/>
      <c r="C324" s="57"/>
      <c r="D324" s="57"/>
      <c r="E324" s="57"/>
      <c r="F324" s="57"/>
      <c r="G324" s="57"/>
      <c r="H324" s="57"/>
      <c r="I324" s="57"/>
      <c r="J324" s="57"/>
      <c r="K324" s="57"/>
      <c r="L324" s="57"/>
      <c r="M324" s="57"/>
      <c r="N324" s="57"/>
      <c r="O324" s="57"/>
      <c r="P324" s="57"/>
      <c r="Q324" s="57"/>
      <c r="R324" s="57"/>
      <c r="S324" s="57"/>
      <c r="T324" s="57"/>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row>
    <row r="325" spans="1:133" x14ac:dyDescent="0.3">
      <c r="A325" s="41"/>
      <c r="B325" s="57"/>
      <c r="C325" s="57"/>
      <c r="D325" s="57"/>
      <c r="E325" s="57"/>
      <c r="F325" s="57"/>
      <c r="G325" s="57"/>
      <c r="H325" s="57"/>
      <c r="I325" s="57"/>
      <c r="J325" s="57"/>
      <c r="K325" s="57"/>
      <c r="L325" s="57"/>
      <c r="M325" s="57"/>
      <c r="N325" s="57"/>
      <c r="O325" s="57"/>
      <c r="P325" s="57"/>
      <c r="Q325" s="57"/>
      <c r="R325" s="57"/>
      <c r="S325" s="57"/>
      <c r="T325" s="57"/>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row>
    <row r="326" spans="1:133" x14ac:dyDescent="0.3">
      <c r="A326" s="41"/>
      <c r="B326" s="57"/>
      <c r="C326" s="57"/>
      <c r="D326" s="57"/>
      <c r="E326" s="57"/>
      <c r="F326" s="57"/>
      <c r="G326" s="57"/>
      <c r="H326" s="57"/>
      <c r="I326" s="57"/>
      <c r="J326" s="57"/>
      <c r="K326" s="57"/>
      <c r="L326" s="57"/>
      <c r="M326" s="57"/>
      <c r="N326" s="57"/>
      <c r="O326" s="57"/>
      <c r="P326" s="57"/>
      <c r="Q326" s="57"/>
      <c r="R326" s="57"/>
      <c r="S326" s="57"/>
      <c r="T326" s="57"/>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row>
    <row r="327" spans="1:133" x14ac:dyDescent="0.3">
      <c r="A327" s="41"/>
      <c r="B327" s="57"/>
      <c r="C327" s="57"/>
      <c r="D327" s="57"/>
      <c r="E327" s="57"/>
      <c r="F327" s="57"/>
      <c r="G327" s="57"/>
      <c r="H327" s="57"/>
      <c r="I327" s="57"/>
      <c r="J327" s="57"/>
      <c r="K327" s="57"/>
      <c r="L327" s="57"/>
      <c r="M327" s="57"/>
      <c r="N327" s="57"/>
      <c r="O327" s="57"/>
      <c r="P327" s="57"/>
      <c r="Q327" s="57"/>
      <c r="R327" s="57"/>
      <c r="S327" s="57"/>
      <c r="T327" s="57"/>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row>
    <row r="328" spans="1:133" x14ac:dyDescent="0.3">
      <c r="A328" s="41"/>
      <c r="B328" s="57"/>
      <c r="C328" s="57"/>
      <c r="D328" s="57"/>
      <c r="E328" s="57"/>
      <c r="F328" s="57"/>
      <c r="G328" s="57"/>
      <c r="H328" s="57"/>
      <c r="I328" s="57"/>
      <c r="J328" s="57"/>
      <c r="K328" s="57"/>
      <c r="L328" s="57"/>
      <c r="M328" s="57"/>
      <c r="N328" s="57"/>
      <c r="O328" s="57"/>
      <c r="P328" s="57"/>
      <c r="Q328" s="57"/>
      <c r="R328" s="57"/>
      <c r="S328" s="57"/>
      <c r="T328" s="57"/>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row>
    <row r="329" spans="1:133" x14ac:dyDescent="0.3">
      <c r="A329" s="41"/>
      <c r="B329" s="57"/>
      <c r="C329" s="57"/>
      <c r="D329" s="57"/>
      <c r="E329" s="57"/>
      <c r="F329" s="57"/>
      <c r="G329" s="57"/>
      <c r="H329" s="57"/>
      <c r="I329" s="57"/>
      <c r="J329" s="57"/>
      <c r="K329" s="57"/>
      <c r="L329" s="57"/>
      <c r="M329" s="57"/>
      <c r="N329" s="57"/>
      <c r="O329" s="57"/>
      <c r="P329" s="57"/>
      <c r="Q329" s="57"/>
      <c r="R329" s="57"/>
      <c r="S329" s="57"/>
      <c r="T329" s="57"/>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row>
    <row r="330" spans="1:133" x14ac:dyDescent="0.3">
      <c r="A330" s="41"/>
      <c r="B330" s="57"/>
      <c r="C330" s="57"/>
      <c r="D330" s="57"/>
      <c r="E330" s="57"/>
      <c r="F330" s="57"/>
      <c r="G330" s="57"/>
      <c r="H330" s="57"/>
      <c r="I330" s="57"/>
      <c r="J330" s="57"/>
      <c r="K330" s="57"/>
      <c r="L330" s="57"/>
      <c r="M330" s="57"/>
      <c r="N330" s="57"/>
      <c r="O330" s="57"/>
      <c r="P330" s="57"/>
      <c r="Q330" s="57"/>
      <c r="R330" s="57"/>
      <c r="S330" s="57"/>
      <c r="T330" s="57"/>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row>
    <row r="331" spans="1:133" x14ac:dyDescent="0.3">
      <c r="A331" s="41"/>
      <c r="B331" s="57"/>
      <c r="C331" s="57"/>
      <c r="D331" s="57"/>
      <c r="E331" s="57"/>
      <c r="F331" s="57"/>
      <c r="G331" s="57"/>
      <c r="H331" s="57"/>
      <c r="I331" s="57"/>
      <c r="J331" s="57"/>
      <c r="K331" s="57"/>
      <c r="L331" s="57"/>
      <c r="M331" s="57"/>
      <c r="N331" s="57"/>
      <c r="O331" s="57"/>
      <c r="P331" s="57"/>
      <c r="Q331" s="57"/>
      <c r="R331" s="57"/>
      <c r="S331" s="57"/>
      <c r="T331" s="57"/>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row>
    <row r="332" spans="1:133" x14ac:dyDescent="0.3">
      <c r="A332" s="41"/>
      <c r="B332" s="57"/>
      <c r="C332" s="57"/>
      <c r="D332" s="57"/>
      <c r="E332" s="57"/>
      <c r="F332" s="57"/>
      <c r="G332" s="57"/>
      <c r="H332" s="57"/>
      <c r="I332" s="57"/>
      <c r="J332" s="57"/>
      <c r="K332" s="57"/>
      <c r="L332" s="57"/>
      <c r="M332" s="57"/>
      <c r="N332" s="57"/>
      <c r="O332" s="57"/>
      <c r="P332" s="57"/>
      <c r="Q332" s="57"/>
      <c r="R332" s="57"/>
      <c r="S332" s="57"/>
      <c r="T332" s="57"/>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row>
    <row r="333" spans="1:133" x14ac:dyDescent="0.3">
      <c r="A333" s="41"/>
      <c r="B333" s="57"/>
      <c r="C333" s="57"/>
      <c r="D333" s="57"/>
      <c r="E333" s="57"/>
      <c r="F333" s="57"/>
      <c r="G333" s="57"/>
      <c r="H333" s="57"/>
      <c r="I333" s="57"/>
      <c r="J333" s="57"/>
      <c r="K333" s="57"/>
      <c r="L333" s="57"/>
      <c r="M333" s="57"/>
      <c r="N333" s="57"/>
      <c r="O333" s="57"/>
      <c r="P333" s="57"/>
      <c r="Q333" s="57"/>
      <c r="R333" s="57"/>
      <c r="S333" s="57"/>
      <c r="T333" s="57"/>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row>
    <row r="334" spans="1:133" x14ac:dyDescent="0.3">
      <c r="A334" s="41"/>
      <c r="B334" s="57"/>
      <c r="C334" s="57"/>
      <c r="D334" s="57"/>
      <c r="E334" s="57"/>
      <c r="F334" s="57"/>
      <c r="G334" s="57"/>
      <c r="H334" s="57"/>
      <c r="I334" s="57"/>
      <c r="J334" s="57"/>
      <c r="K334" s="57"/>
      <c r="L334" s="57"/>
      <c r="M334" s="57"/>
      <c r="N334" s="57"/>
      <c r="O334" s="57"/>
      <c r="P334" s="57"/>
      <c r="Q334" s="57"/>
      <c r="R334" s="57"/>
      <c r="S334" s="57"/>
      <c r="T334" s="57"/>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row>
    <row r="335" spans="1:133" x14ac:dyDescent="0.3">
      <c r="A335" s="41"/>
      <c r="B335" s="57"/>
      <c r="C335" s="57"/>
      <c r="D335" s="57"/>
      <c r="E335" s="57"/>
      <c r="F335" s="57"/>
      <c r="G335" s="57"/>
      <c r="H335" s="57"/>
      <c r="I335" s="57"/>
      <c r="J335" s="57"/>
      <c r="K335" s="57"/>
      <c r="L335" s="57"/>
      <c r="M335" s="57"/>
      <c r="N335" s="57"/>
      <c r="O335" s="57"/>
      <c r="P335" s="57"/>
      <c r="Q335" s="57"/>
      <c r="R335" s="57"/>
      <c r="S335" s="57"/>
      <c r="T335" s="57"/>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row>
    <row r="336" spans="1:133" x14ac:dyDescent="0.3">
      <c r="A336" s="41"/>
      <c r="B336" s="57"/>
      <c r="C336" s="57"/>
      <c r="D336" s="57"/>
      <c r="E336" s="57"/>
      <c r="F336" s="57"/>
      <c r="G336" s="57"/>
      <c r="H336" s="57"/>
      <c r="I336" s="57"/>
      <c r="J336" s="57"/>
      <c r="K336" s="57"/>
      <c r="L336" s="57"/>
      <c r="M336" s="57"/>
      <c r="N336" s="57"/>
      <c r="O336" s="57"/>
      <c r="P336" s="57"/>
      <c r="Q336" s="57"/>
      <c r="R336" s="57"/>
      <c r="S336" s="57"/>
      <c r="T336" s="57"/>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row>
    <row r="337" spans="1:133" x14ac:dyDescent="0.3">
      <c r="A337" s="41"/>
      <c r="B337" s="57"/>
      <c r="C337" s="57"/>
      <c r="D337" s="57"/>
      <c r="E337" s="57"/>
      <c r="F337" s="57"/>
      <c r="G337" s="57"/>
      <c r="H337" s="57"/>
      <c r="I337" s="57"/>
      <c r="J337" s="57"/>
      <c r="K337" s="57"/>
      <c r="L337" s="57"/>
      <c r="M337" s="57"/>
      <c r="N337" s="57"/>
      <c r="O337" s="57"/>
      <c r="P337" s="57"/>
      <c r="Q337" s="57"/>
      <c r="R337" s="57"/>
      <c r="S337" s="57"/>
      <c r="T337" s="57"/>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row>
    <row r="338" spans="1:133" x14ac:dyDescent="0.3">
      <c r="A338" s="41"/>
      <c r="B338" s="57"/>
      <c r="C338" s="57"/>
      <c r="D338" s="57"/>
      <c r="E338" s="57"/>
      <c r="F338" s="57"/>
      <c r="G338" s="57"/>
      <c r="H338" s="57"/>
      <c r="I338" s="57"/>
      <c r="J338" s="57"/>
      <c r="K338" s="57"/>
      <c r="L338" s="57"/>
      <c r="M338" s="57"/>
      <c r="N338" s="57"/>
      <c r="O338" s="57"/>
      <c r="P338" s="57"/>
      <c r="Q338" s="57"/>
      <c r="R338" s="57"/>
      <c r="S338" s="57"/>
      <c r="T338" s="57"/>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row>
    <row r="339" spans="1:133" x14ac:dyDescent="0.3">
      <c r="A339" s="41"/>
      <c r="B339" s="57"/>
      <c r="C339" s="57"/>
      <c r="D339" s="57"/>
      <c r="E339" s="57"/>
      <c r="F339" s="57"/>
      <c r="G339" s="57"/>
      <c r="H339" s="57"/>
      <c r="I339" s="57"/>
      <c r="J339" s="57"/>
      <c r="K339" s="57"/>
      <c r="L339" s="57"/>
      <c r="M339" s="57"/>
      <c r="N339" s="57"/>
      <c r="O339" s="57"/>
      <c r="P339" s="57"/>
      <c r="Q339" s="57"/>
      <c r="R339" s="57"/>
      <c r="S339" s="57"/>
      <c r="T339" s="57"/>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row>
    <row r="340" spans="1:133" x14ac:dyDescent="0.3">
      <c r="A340" s="41"/>
      <c r="B340" s="57"/>
      <c r="C340" s="57"/>
      <c r="D340" s="57"/>
      <c r="E340" s="57"/>
      <c r="F340" s="57"/>
      <c r="G340" s="57"/>
      <c r="H340" s="57"/>
      <c r="I340" s="57"/>
      <c r="J340" s="57"/>
      <c r="K340" s="57"/>
      <c r="L340" s="57"/>
      <c r="M340" s="57"/>
      <c r="N340" s="57"/>
      <c r="O340" s="57"/>
      <c r="P340" s="57"/>
      <c r="Q340" s="57"/>
      <c r="R340" s="57"/>
      <c r="S340" s="57"/>
      <c r="T340" s="57"/>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row>
    <row r="341" spans="1:133" x14ac:dyDescent="0.3">
      <c r="A341" s="41"/>
      <c r="B341" s="57"/>
      <c r="C341" s="57"/>
      <c r="D341" s="57"/>
      <c r="E341" s="57"/>
      <c r="F341" s="57"/>
      <c r="G341" s="57"/>
      <c r="H341" s="57"/>
      <c r="I341" s="57"/>
      <c r="J341" s="57"/>
      <c r="K341" s="57"/>
      <c r="L341" s="57"/>
      <c r="M341" s="57"/>
      <c r="N341" s="57"/>
      <c r="O341" s="57"/>
      <c r="P341" s="57"/>
      <c r="Q341" s="57"/>
      <c r="R341" s="57"/>
      <c r="S341" s="57"/>
      <c r="T341" s="57"/>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row>
    <row r="342" spans="1:133" x14ac:dyDescent="0.3">
      <c r="A342" s="41"/>
      <c r="B342" s="57"/>
      <c r="C342" s="57"/>
      <c r="D342" s="57"/>
      <c r="E342" s="57"/>
      <c r="F342" s="57"/>
      <c r="G342" s="57"/>
      <c r="H342" s="57"/>
      <c r="I342" s="57"/>
      <c r="J342" s="57"/>
      <c r="K342" s="57"/>
      <c r="L342" s="57"/>
      <c r="M342" s="57"/>
      <c r="N342" s="57"/>
      <c r="O342" s="57"/>
      <c r="P342" s="57"/>
      <c r="Q342" s="57"/>
      <c r="R342" s="57"/>
      <c r="S342" s="57"/>
      <c r="T342" s="57"/>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row>
    <row r="343" spans="1:133" x14ac:dyDescent="0.3">
      <c r="A343" s="41"/>
      <c r="B343" s="57"/>
      <c r="C343" s="57"/>
      <c r="D343" s="57"/>
      <c r="E343" s="57"/>
      <c r="F343" s="57"/>
      <c r="G343" s="57"/>
      <c r="H343" s="57"/>
      <c r="I343" s="57"/>
      <c r="J343" s="57"/>
      <c r="K343" s="57"/>
      <c r="L343" s="57"/>
      <c r="M343" s="57"/>
      <c r="N343" s="57"/>
      <c r="O343" s="57"/>
      <c r="P343" s="57"/>
      <c r="Q343" s="57"/>
      <c r="R343" s="57"/>
      <c r="S343" s="57"/>
      <c r="T343" s="57"/>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row>
    <row r="344" spans="1:133" x14ac:dyDescent="0.3">
      <c r="A344" s="41"/>
      <c r="B344" s="57"/>
      <c r="C344" s="57"/>
      <c r="D344" s="57"/>
      <c r="E344" s="57"/>
      <c r="F344" s="57"/>
      <c r="G344" s="57"/>
      <c r="H344" s="57"/>
      <c r="I344" s="57"/>
      <c r="J344" s="57"/>
      <c r="K344" s="57"/>
      <c r="L344" s="57"/>
      <c r="M344" s="57"/>
      <c r="N344" s="57"/>
      <c r="O344" s="57"/>
      <c r="P344" s="57"/>
      <c r="Q344" s="57"/>
      <c r="R344" s="57"/>
      <c r="S344" s="57"/>
      <c r="T344" s="57"/>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row>
    <row r="345" spans="1:133" x14ac:dyDescent="0.3">
      <c r="A345" s="41"/>
      <c r="B345" s="57"/>
      <c r="C345" s="57"/>
      <c r="D345" s="57"/>
      <c r="E345" s="57"/>
      <c r="F345" s="57"/>
      <c r="G345" s="57"/>
      <c r="H345" s="57"/>
      <c r="I345" s="57"/>
      <c r="J345" s="57"/>
      <c r="K345" s="57"/>
      <c r="L345" s="57"/>
      <c r="M345" s="57"/>
      <c r="N345" s="57"/>
      <c r="O345" s="57"/>
      <c r="P345" s="57"/>
      <c r="Q345" s="57"/>
      <c r="R345" s="57"/>
      <c r="S345" s="57"/>
      <c r="T345" s="57"/>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row>
    <row r="346" spans="1:133" x14ac:dyDescent="0.3">
      <c r="A346" s="41"/>
      <c r="B346" s="57"/>
      <c r="C346" s="57"/>
      <c r="D346" s="57"/>
      <c r="E346" s="57"/>
      <c r="F346" s="57"/>
      <c r="G346" s="57"/>
      <c r="H346" s="57"/>
      <c r="I346" s="57"/>
      <c r="J346" s="57"/>
      <c r="K346" s="57"/>
      <c r="L346" s="57"/>
      <c r="M346" s="57"/>
      <c r="N346" s="57"/>
      <c r="O346" s="57"/>
      <c r="P346" s="57"/>
      <c r="Q346" s="57"/>
      <c r="R346" s="57"/>
      <c r="S346" s="57"/>
      <c r="T346" s="57"/>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row>
    <row r="347" spans="1:133" x14ac:dyDescent="0.3">
      <c r="A347" s="41"/>
      <c r="B347" s="57"/>
      <c r="C347" s="57"/>
      <c r="D347" s="57"/>
      <c r="E347" s="57"/>
      <c r="F347" s="57"/>
      <c r="G347" s="57"/>
      <c r="H347" s="57"/>
      <c r="I347" s="57"/>
      <c r="J347" s="57"/>
      <c r="K347" s="57"/>
      <c r="L347" s="57"/>
      <c r="M347" s="57"/>
      <c r="N347" s="57"/>
      <c r="O347" s="57"/>
      <c r="P347" s="57"/>
      <c r="Q347" s="57"/>
      <c r="R347" s="57"/>
      <c r="S347" s="57"/>
      <c r="T347" s="57"/>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row>
    <row r="348" spans="1:133" x14ac:dyDescent="0.3">
      <c r="A348" s="41"/>
      <c r="B348" s="57"/>
      <c r="C348" s="57"/>
      <c r="D348" s="57"/>
      <c r="E348" s="57"/>
      <c r="F348" s="57"/>
      <c r="G348" s="57"/>
      <c r="H348" s="57"/>
      <c r="I348" s="57"/>
      <c r="J348" s="57"/>
      <c r="K348" s="57"/>
      <c r="L348" s="57"/>
      <c r="M348" s="57"/>
      <c r="N348" s="57"/>
      <c r="O348" s="57"/>
      <c r="P348" s="57"/>
      <c r="Q348" s="57"/>
      <c r="R348" s="57"/>
      <c r="S348" s="57"/>
      <c r="T348" s="57"/>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row>
    <row r="349" spans="1:133" x14ac:dyDescent="0.3">
      <c r="A349" s="41"/>
      <c r="B349" s="57"/>
      <c r="C349" s="57"/>
      <c r="D349" s="57"/>
      <c r="E349" s="57"/>
      <c r="F349" s="57"/>
      <c r="G349" s="57"/>
      <c r="H349" s="57"/>
      <c r="I349" s="57"/>
      <c r="J349" s="57"/>
      <c r="K349" s="57"/>
      <c r="L349" s="57"/>
      <c r="M349" s="57"/>
      <c r="N349" s="57"/>
      <c r="O349" s="57"/>
      <c r="P349" s="57"/>
      <c r="Q349" s="57"/>
      <c r="R349" s="57"/>
      <c r="S349" s="57"/>
      <c r="T349" s="57"/>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row>
    <row r="350" spans="1:133" x14ac:dyDescent="0.3">
      <c r="A350" s="41"/>
      <c r="B350" s="57"/>
      <c r="C350" s="57"/>
      <c r="D350" s="57"/>
      <c r="E350" s="57"/>
      <c r="F350" s="57"/>
      <c r="G350" s="57"/>
      <c r="H350" s="57"/>
      <c r="I350" s="57"/>
      <c r="J350" s="57"/>
      <c r="K350" s="57"/>
      <c r="L350" s="57"/>
      <c r="M350" s="57"/>
      <c r="N350" s="57"/>
      <c r="O350" s="57"/>
      <c r="P350" s="57"/>
      <c r="Q350" s="57"/>
      <c r="R350" s="57"/>
      <c r="S350" s="57"/>
      <c r="T350" s="57"/>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row>
    <row r="351" spans="1:133" x14ac:dyDescent="0.3">
      <c r="A351" s="41"/>
      <c r="B351" s="57"/>
      <c r="C351" s="57"/>
      <c r="D351" s="57"/>
      <c r="E351" s="57"/>
      <c r="F351" s="57"/>
      <c r="G351" s="57"/>
      <c r="H351" s="57"/>
      <c r="I351" s="57"/>
      <c r="J351" s="57"/>
      <c r="K351" s="57"/>
      <c r="L351" s="57"/>
      <c r="M351" s="57"/>
      <c r="N351" s="57"/>
      <c r="O351" s="57"/>
      <c r="P351" s="57"/>
      <c r="Q351" s="57"/>
      <c r="R351" s="57"/>
      <c r="S351" s="57"/>
      <c r="T351" s="57"/>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row>
    <row r="352" spans="1:133" x14ac:dyDescent="0.3">
      <c r="A352" s="41"/>
      <c r="B352" s="57"/>
      <c r="C352" s="57"/>
      <c r="D352" s="57"/>
      <c r="E352" s="57"/>
      <c r="F352" s="57"/>
      <c r="G352" s="57"/>
      <c r="H352" s="57"/>
      <c r="I352" s="57"/>
      <c r="J352" s="57"/>
      <c r="K352" s="57"/>
      <c r="L352" s="57"/>
      <c r="M352" s="57"/>
      <c r="N352" s="57"/>
      <c r="O352" s="57"/>
      <c r="P352" s="57"/>
      <c r="Q352" s="57"/>
      <c r="R352" s="57"/>
      <c r="S352" s="57"/>
      <c r="T352" s="57"/>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row>
    <row r="353" spans="1:133" x14ac:dyDescent="0.3">
      <c r="A353" s="41"/>
      <c r="B353" s="57"/>
      <c r="C353" s="57"/>
      <c r="D353" s="57"/>
      <c r="E353" s="57"/>
      <c r="F353" s="57"/>
      <c r="G353" s="57"/>
      <c r="H353" s="57"/>
      <c r="I353" s="57"/>
      <c r="J353" s="57"/>
      <c r="K353" s="57"/>
      <c r="L353" s="57"/>
      <c r="M353" s="57"/>
      <c r="N353" s="57"/>
      <c r="O353" s="57"/>
      <c r="P353" s="57"/>
      <c r="Q353" s="57"/>
      <c r="R353" s="57"/>
      <c r="S353" s="57"/>
      <c r="T353" s="57"/>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row>
    <row r="354" spans="1:133" x14ac:dyDescent="0.3">
      <c r="A354" s="41"/>
      <c r="B354" s="57"/>
      <c r="C354" s="57"/>
      <c r="D354" s="57"/>
      <c r="E354" s="57"/>
      <c r="F354" s="57"/>
      <c r="G354" s="57"/>
      <c r="H354" s="57"/>
      <c r="I354" s="57"/>
      <c r="J354" s="57"/>
      <c r="K354" s="57"/>
      <c r="L354" s="57"/>
      <c r="M354" s="57"/>
      <c r="N354" s="57"/>
      <c r="O354" s="57"/>
      <c r="P354" s="57"/>
      <c r="Q354" s="57"/>
      <c r="R354" s="57"/>
      <c r="S354" s="57"/>
      <c r="T354" s="57"/>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row>
    <row r="355" spans="1:133" x14ac:dyDescent="0.3">
      <c r="A355" s="41"/>
      <c r="B355" s="57"/>
      <c r="C355" s="57"/>
      <c r="D355" s="57"/>
      <c r="E355" s="57"/>
      <c r="F355" s="57"/>
      <c r="G355" s="57"/>
      <c r="H355" s="57"/>
      <c r="I355" s="57"/>
      <c r="J355" s="57"/>
      <c r="K355" s="57"/>
      <c r="L355" s="57"/>
      <c r="M355" s="57"/>
      <c r="N355" s="57"/>
      <c r="O355" s="57"/>
      <c r="P355" s="57"/>
      <c r="Q355" s="57"/>
      <c r="R355" s="57"/>
      <c r="S355" s="57"/>
      <c r="T355" s="57"/>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row>
    <row r="356" spans="1:133" x14ac:dyDescent="0.3">
      <c r="A356" s="41"/>
      <c r="B356" s="57"/>
      <c r="C356" s="57"/>
      <c r="D356" s="57"/>
      <c r="E356" s="57"/>
      <c r="F356" s="57"/>
      <c r="G356" s="57"/>
      <c r="H356" s="57"/>
      <c r="I356" s="57"/>
      <c r="J356" s="57"/>
      <c r="K356" s="57"/>
      <c r="L356" s="57"/>
      <c r="M356" s="57"/>
      <c r="N356" s="57"/>
      <c r="O356" s="57"/>
      <c r="P356" s="57"/>
      <c r="Q356" s="57"/>
      <c r="R356" s="57"/>
      <c r="S356" s="57"/>
      <c r="T356" s="57"/>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row>
    <row r="357" spans="1:133" x14ac:dyDescent="0.3">
      <c r="A357" s="41"/>
      <c r="B357" s="57"/>
      <c r="C357" s="57"/>
      <c r="D357" s="57"/>
      <c r="E357" s="57"/>
      <c r="F357" s="57"/>
      <c r="G357" s="57"/>
      <c r="H357" s="57"/>
      <c r="I357" s="57"/>
      <c r="J357" s="57"/>
      <c r="K357" s="57"/>
      <c r="L357" s="57"/>
      <c r="M357" s="57"/>
      <c r="N357" s="57"/>
      <c r="O357" s="57"/>
      <c r="P357" s="57"/>
      <c r="Q357" s="57"/>
      <c r="R357" s="57"/>
      <c r="S357" s="57"/>
      <c r="T357" s="57"/>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row>
    <row r="358" spans="1:133" x14ac:dyDescent="0.3">
      <c r="A358" s="41"/>
      <c r="B358" s="57"/>
      <c r="C358" s="57"/>
      <c r="D358" s="57"/>
      <c r="E358" s="57"/>
      <c r="F358" s="57"/>
      <c r="G358" s="57"/>
      <c r="H358" s="57"/>
      <c r="I358" s="57"/>
      <c r="J358" s="57"/>
      <c r="K358" s="57"/>
      <c r="L358" s="57"/>
      <c r="M358" s="57"/>
      <c r="N358" s="57"/>
      <c r="O358" s="57"/>
      <c r="P358" s="57"/>
      <c r="Q358" s="57"/>
      <c r="R358" s="57"/>
      <c r="S358" s="57"/>
      <c r="T358" s="57"/>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row>
    <row r="359" spans="1:133" x14ac:dyDescent="0.3">
      <c r="A359" s="41"/>
      <c r="B359" s="57"/>
      <c r="C359" s="57"/>
      <c r="D359" s="57"/>
      <c r="E359" s="57"/>
      <c r="F359" s="57"/>
      <c r="G359" s="57"/>
      <c r="H359" s="57"/>
      <c r="I359" s="57"/>
      <c r="J359" s="57"/>
      <c r="K359" s="57"/>
      <c r="L359" s="57"/>
      <c r="M359" s="57"/>
      <c r="N359" s="57"/>
      <c r="O359" s="57"/>
      <c r="P359" s="57"/>
      <c r="Q359" s="57"/>
      <c r="R359" s="57"/>
      <c r="S359" s="57"/>
      <c r="T359" s="57"/>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row>
    <row r="360" spans="1:133" x14ac:dyDescent="0.3">
      <c r="A360" s="41"/>
      <c r="B360" s="57"/>
      <c r="C360" s="57"/>
      <c r="D360" s="57"/>
      <c r="E360" s="57"/>
      <c r="F360" s="57"/>
      <c r="G360" s="57"/>
      <c r="H360" s="57"/>
      <c r="I360" s="57"/>
      <c r="J360" s="57"/>
      <c r="K360" s="57"/>
      <c r="L360" s="57"/>
      <c r="M360" s="57"/>
      <c r="N360" s="57"/>
      <c r="O360" s="57"/>
      <c r="P360" s="57"/>
      <c r="Q360" s="57"/>
      <c r="R360" s="57"/>
      <c r="S360" s="57"/>
      <c r="T360" s="57"/>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row>
    <row r="361" spans="1:133" x14ac:dyDescent="0.3">
      <c r="A361" s="41"/>
      <c r="B361" s="57"/>
      <c r="C361" s="57"/>
      <c r="D361" s="57"/>
      <c r="E361" s="57"/>
      <c r="F361" s="57"/>
      <c r="G361" s="57"/>
      <c r="H361" s="57"/>
      <c r="I361" s="57"/>
      <c r="J361" s="57"/>
      <c r="K361" s="57"/>
      <c r="L361" s="57"/>
      <c r="M361" s="57"/>
      <c r="N361" s="57"/>
      <c r="O361" s="57"/>
      <c r="P361" s="57"/>
      <c r="Q361" s="57"/>
      <c r="R361" s="57"/>
      <c r="S361" s="57"/>
      <c r="T361" s="57"/>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row>
    <row r="362" spans="1:133" x14ac:dyDescent="0.3">
      <c r="A362" s="41"/>
      <c r="B362" s="57"/>
      <c r="C362" s="57"/>
      <c r="D362" s="57"/>
      <c r="E362" s="57"/>
      <c r="F362" s="57"/>
      <c r="G362" s="57"/>
      <c r="H362" s="57"/>
      <c r="I362" s="57"/>
      <c r="J362" s="57"/>
      <c r="K362" s="57"/>
      <c r="L362" s="57"/>
      <c r="M362" s="57"/>
      <c r="N362" s="57"/>
      <c r="O362" s="57"/>
      <c r="P362" s="57"/>
      <c r="Q362" s="57"/>
      <c r="R362" s="57"/>
      <c r="S362" s="57"/>
      <c r="T362" s="57"/>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row>
    <row r="363" spans="1:133" x14ac:dyDescent="0.3">
      <c r="A363" s="41"/>
      <c r="B363" s="57"/>
      <c r="C363" s="57"/>
      <c r="D363" s="57"/>
      <c r="E363" s="57"/>
      <c r="F363" s="57"/>
      <c r="G363" s="57"/>
      <c r="H363" s="57"/>
      <c r="I363" s="57"/>
      <c r="J363" s="57"/>
      <c r="K363" s="57"/>
      <c r="L363" s="57"/>
      <c r="M363" s="57"/>
      <c r="N363" s="57"/>
      <c r="O363" s="57"/>
      <c r="P363" s="57"/>
      <c r="Q363" s="57"/>
      <c r="R363" s="57"/>
      <c r="S363" s="57"/>
      <c r="T363" s="57"/>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row>
    <row r="364" spans="1:133" x14ac:dyDescent="0.3">
      <c r="A364" s="41"/>
      <c r="B364" s="57"/>
      <c r="C364" s="57"/>
      <c r="D364" s="57"/>
      <c r="E364" s="57"/>
      <c r="F364" s="57"/>
      <c r="G364" s="57"/>
      <c r="H364" s="57"/>
      <c r="I364" s="57"/>
      <c r="J364" s="57"/>
      <c r="K364" s="57"/>
      <c r="L364" s="57"/>
      <c r="M364" s="57"/>
      <c r="N364" s="57"/>
      <c r="O364" s="57"/>
      <c r="P364" s="57"/>
      <c r="Q364" s="57"/>
      <c r="R364" s="57"/>
      <c r="S364" s="57"/>
      <c r="T364" s="57"/>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row>
    <row r="365" spans="1:133" x14ac:dyDescent="0.3">
      <c r="A365" s="41"/>
      <c r="B365" s="57"/>
      <c r="C365" s="57"/>
      <c r="D365" s="57"/>
      <c r="E365" s="57"/>
      <c r="F365" s="57"/>
      <c r="G365" s="57"/>
      <c r="H365" s="57"/>
      <c r="I365" s="57"/>
      <c r="J365" s="57"/>
      <c r="K365" s="57"/>
      <c r="L365" s="57"/>
      <c r="M365" s="57"/>
      <c r="N365" s="57"/>
      <c r="O365" s="57"/>
      <c r="P365" s="57"/>
      <c r="Q365" s="57"/>
      <c r="R365" s="57"/>
      <c r="S365" s="57"/>
      <c r="T365" s="57"/>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row>
    <row r="366" spans="1:133" x14ac:dyDescent="0.3">
      <c r="A366" s="41"/>
      <c r="B366" s="57"/>
      <c r="C366" s="57"/>
      <c r="D366" s="57"/>
      <c r="E366" s="57"/>
      <c r="F366" s="57"/>
      <c r="G366" s="57"/>
      <c r="H366" s="57"/>
      <c r="I366" s="57"/>
      <c r="J366" s="57"/>
      <c r="K366" s="57"/>
      <c r="L366" s="57"/>
      <c r="M366" s="57"/>
      <c r="N366" s="57"/>
      <c r="O366" s="57"/>
      <c r="P366" s="57"/>
      <c r="Q366" s="57"/>
      <c r="R366" s="57"/>
      <c r="S366" s="57"/>
      <c r="T366" s="57"/>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row>
    <row r="367" spans="1:133" x14ac:dyDescent="0.3">
      <c r="A367" s="41"/>
      <c r="B367" s="57"/>
      <c r="C367" s="57"/>
      <c r="D367" s="57"/>
      <c r="E367" s="57"/>
      <c r="F367" s="57"/>
      <c r="G367" s="57"/>
      <c r="H367" s="57"/>
      <c r="I367" s="57"/>
      <c r="J367" s="57"/>
      <c r="K367" s="57"/>
      <c r="L367" s="57"/>
      <c r="M367" s="57"/>
      <c r="N367" s="57"/>
      <c r="O367" s="57"/>
      <c r="P367" s="57"/>
      <c r="Q367" s="57"/>
      <c r="R367" s="57"/>
      <c r="S367" s="57"/>
      <c r="T367" s="57"/>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row>
    <row r="368" spans="1:133" x14ac:dyDescent="0.3">
      <c r="A368" s="41"/>
      <c r="B368" s="57"/>
      <c r="C368" s="57"/>
      <c r="D368" s="57"/>
      <c r="E368" s="57"/>
      <c r="F368" s="57"/>
      <c r="G368" s="57"/>
      <c r="H368" s="57"/>
      <c r="I368" s="57"/>
      <c r="J368" s="57"/>
      <c r="K368" s="57"/>
      <c r="L368" s="57"/>
      <c r="M368" s="57"/>
      <c r="N368" s="57"/>
      <c r="O368" s="57"/>
      <c r="P368" s="57"/>
      <c r="Q368" s="57"/>
      <c r="R368" s="57"/>
      <c r="S368" s="57"/>
      <c r="T368" s="57"/>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row>
    <row r="369" spans="1:133" x14ac:dyDescent="0.3">
      <c r="A369" s="41"/>
      <c r="B369" s="57"/>
      <c r="C369" s="57"/>
      <c r="D369" s="57"/>
      <c r="E369" s="57"/>
      <c r="F369" s="57"/>
      <c r="G369" s="57"/>
      <c r="H369" s="57"/>
      <c r="I369" s="57"/>
      <c r="J369" s="57"/>
      <c r="K369" s="57"/>
      <c r="L369" s="57"/>
      <c r="M369" s="57"/>
      <c r="N369" s="57"/>
      <c r="O369" s="57"/>
      <c r="P369" s="57"/>
      <c r="Q369" s="57"/>
      <c r="R369" s="57"/>
      <c r="S369" s="57"/>
      <c r="T369" s="57"/>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row>
    <row r="370" spans="1:133" x14ac:dyDescent="0.3">
      <c r="A370" s="41"/>
      <c r="B370" s="57"/>
      <c r="C370" s="57"/>
      <c r="D370" s="57"/>
      <c r="E370" s="57"/>
      <c r="F370" s="57"/>
      <c r="G370" s="57"/>
      <c r="H370" s="57"/>
      <c r="I370" s="57"/>
      <c r="J370" s="57"/>
      <c r="K370" s="57"/>
      <c r="L370" s="57"/>
      <c r="M370" s="57"/>
      <c r="N370" s="57"/>
      <c r="O370" s="57"/>
      <c r="P370" s="57"/>
      <c r="Q370" s="57"/>
      <c r="R370" s="57"/>
      <c r="S370" s="57"/>
      <c r="T370" s="57"/>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row>
    <row r="371" spans="1:133" x14ac:dyDescent="0.3">
      <c r="A371" s="41"/>
      <c r="B371" s="57"/>
      <c r="C371" s="57"/>
      <c r="D371" s="57"/>
      <c r="E371" s="57"/>
      <c r="F371" s="57"/>
      <c r="G371" s="57"/>
      <c r="H371" s="57"/>
      <c r="I371" s="57"/>
      <c r="J371" s="57"/>
      <c r="K371" s="57"/>
      <c r="L371" s="57"/>
      <c r="M371" s="57"/>
      <c r="N371" s="57"/>
      <c r="O371" s="57"/>
      <c r="P371" s="57"/>
      <c r="Q371" s="57"/>
      <c r="R371" s="57"/>
      <c r="S371" s="57"/>
      <c r="T371" s="57"/>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row>
    <row r="372" spans="1:133" x14ac:dyDescent="0.3">
      <c r="A372" s="41"/>
      <c r="B372" s="57"/>
      <c r="C372" s="57"/>
      <c r="D372" s="57"/>
      <c r="E372" s="57"/>
      <c r="F372" s="57"/>
      <c r="G372" s="57"/>
      <c r="H372" s="57"/>
      <c r="I372" s="57"/>
      <c r="J372" s="57"/>
      <c r="K372" s="57"/>
      <c r="L372" s="57"/>
      <c r="M372" s="57"/>
      <c r="N372" s="57"/>
      <c r="O372" s="57"/>
      <c r="P372" s="57"/>
      <c r="Q372" s="57"/>
      <c r="R372" s="57"/>
      <c r="S372" s="57"/>
      <c r="T372" s="57"/>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row>
    <row r="373" spans="1:133" x14ac:dyDescent="0.3">
      <c r="A373" s="41"/>
      <c r="B373" s="57"/>
      <c r="C373" s="57"/>
      <c r="D373" s="57"/>
      <c r="E373" s="57"/>
      <c r="F373" s="57"/>
      <c r="G373" s="57"/>
      <c r="H373" s="57"/>
      <c r="I373" s="57"/>
      <c r="J373" s="57"/>
      <c r="K373" s="57"/>
      <c r="L373" s="57"/>
      <c r="M373" s="57"/>
      <c r="N373" s="57"/>
      <c r="O373" s="57"/>
      <c r="P373" s="57"/>
      <c r="Q373" s="57"/>
      <c r="R373" s="57"/>
      <c r="S373" s="57"/>
      <c r="T373" s="57"/>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row>
    <row r="374" spans="1:133" x14ac:dyDescent="0.3">
      <c r="A374" s="41"/>
      <c r="B374" s="57"/>
      <c r="C374" s="57"/>
      <c r="D374" s="57"/>
      <c r="E374" s="57"/>
      <c r="F374" s="57"/>
      <c r="G374" s="57"/>
      <c r="H374" s="57"/>
      <c r="I374" s="57"/>
      <c r="J374" s="57"/>
      <c r="K374" s="57"/>
      <c r="L374" s="57"/>
      <c r="M374" s="57"/>
      <c r="N374" s="57"/>
      <c r="O374" s="57"/>
      <c r="P374" s="57"/>
      <c r="Q374" s="57"/>
      <c r="R374" s="57"/>
      <c r="S374" s="57"/>
      <c r="T374" s="57"/>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row>
    <row r="375" spans="1:133" x14ac:dyDescent="0.3">
      <c r="A375" s="41"/>
      <c r="B375" s="57"/>
      <c r="C375" s="57"/>
      <c r="D375" s="57"/>
      <c r="E375" s="57"/>
      <c r="F375" s="57"/>
      <c r="G375" s="57"/>
      <c r="H375" s="57"/>
      <c r="I375" s="57"/>
      <c r="J375" s="57"/>
      <c r="K375" s="57"/>
      <c r="L375" s="57"/>
      <c r="M375" s="57"/>
      <c r="N375" s="57"/>
      <c r="O375" s="57"/>
      <c r="P375" s="57"/>
      <c r="Q375" s="57"/>
      <c r="R375" s="57"/>
      <c r="S375" s="57"/>
      <c r="T375" s="57"/>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row>
    <row r="376" spans="1:133" x14ac:dyDescent="0.3">
      <c r="A376" s="41"/>
      <c r="B376" s="57"/>
      <c r="C376" s="57"/>
      <c r="D376" s="57"/>
      <c r="E376" s="57"/>
      <c r="F376" s="57"/>
      <c r="G376" s="57"/>
      <c r="H376" s="57"/>
      <c r="I376" s="57"/>
      <c r="J376" s="57"/>
      <c r="K376" s="57"/>
      <c r="L376" s="57"/>
      <c r="M376" s="57"/>
      <c r="N376" s="57"/>
      <c r="O376" s="57"/>
      <c r="P376" s="57"/>
      <c r="Q376" s="57"/>
      <c r="R376" s="57"/>
      <c r="S376" s="57"/>
      <c r="T376" s="57"/>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row>
    <row r="377" spans="1:133" x14ac:dyDescent="0.3">
      <c r="A377" s="41"/>
      <c r="B377" s="57"/>
      <c r="C377" s="57"/>
      <c r="D377" s="57"/>
      <c r="E377" s="57"/>
      <c r="F377" s="57"/>
      <c r="G377" s="57"/>
      <c r="H377" s="57"/>
      <c r="I377" s="57"/>
      <c r="J377" s="57"/>
      <c r="K377" s="57"/>
      <c r="L377" s="57"/>
      <c r="M377" s="57"/>
      <c r="N377" s="57"/>
      <c r="O377" s="57"/>
      <c r="P377" s="57"/>
      <c r="Q377" s="57"/>
      <c r="R377" s="57"/>
      <c r="S377" s="57"/>
      <c r="T377" s="57"/>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row>
    <row r="378" spans="1:133" x14ac:dyDescent="0.3">
      <c r="A378" s="41"/>
      <c r="B378" s="57"/>
      <c r="C378" s="57"/>
      <c r="D378" s="57"/>
      <c r="E378" s="57"/>
      <c r="F378" s="57"/>
      <c r="G378" s="57"/>
      <c r="H378" s="57"/>
      <c r="I378" s="57"/>
      <c r="J378" s="57"/>
      <c r="K378" s="57"/>
      <c r="L378" s="57"/>
      <c r="M378" s="57"/>
      <c r="N378" s="57"/>
      <c r="O378" s="57"/>
      <c r="P378" s="57"/>
      <c r="Q378" s="57"/>
      <c r="R378" s="57"/>
      <c r="S378" s="57"/>
      <c r="T378" s="57"/>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row>
    <row r="379" spans="1:133" x14ac:dyDescent="0.3">
      <c r="A379" s="41"/>
      <c r="B379" s="57"/>
      <c r="C379" s="57"/>
      <c r="D379" s="57"/>
      <c r="E379" s="57"/>
      <c r="F379" s="57"/>
      <c r="G379" s="57"/>
      <c r="H379" s="57"/>
      <c r="I379" s="57"/>
      <c r="J379" s="57"/>
      <c r="K379" s="57"/>
      <c r="L379" s="57"/>
      <c r="M379" s="57"/>
      <c r="N379" s="57"/>
      <c r="O379" s="57"/>
      <c r="P379" s="57"/>
      <c r="Q379" s="57"/>
      <c r="R379" s="57"/>
      <c r="S379" s="57"/>
      <c r="T379" s="57"/>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row>
    <row r="380" spans="1:133" x14ac:dyDescent="0.3">
      <c r="A380" s="41"/>
      <c r="B380" s="57"/>
      <c r="C380" s="57"/>
      <c r="D380" s="57"/>
      <c r="E380" s="57"/>
      <c r="F380" s="57"/>
      <c r="G380" s="57"/>
      <c r="H380" s="57"/>
      <c r="I380" s="57"/>
      <c r="J380" s="57"/>
      <c r="K380" s="57"/>
      <c r="L380" s="57"/>
      <c r="M380" s="57"/>
      <c r="N380" s="57"/>
      <c r="O380" s="57"/>
      <c r="P380" s="57"/>
      <c r="Q380" s="57"/>
      <c r="R380" s="57"/>
      <c r="S380" s="57"/>
      <c r="T380" s="57"/>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row>
    <row r="381" spans="1:133" x14ac:dyDescent="0.3">
      <c r="A381" s="41"/>
      <c r="B381" s="57"/>
      <c r="C381" s="57"/>
      <c r="D381" s="57"/>
      <c r="E381" s="57"/>
      <c r="F381" s="57"/>
      <c r="G381" s="57"/>
      <c r="H381" s="57"/>
      <c r="I381" s="57"/>
      <c r="J381" s="57"/>
      <c r="K381" s="57"/>
      <c r="L381" s="57"/>
      <c r="M381" s="57"/>
      <c r="N381" s="57"/>
      <c r="O381" s="57"/>
      <c r="P381" s="57"/>
      <c r="Q381" s="57"/>
      <c r="R381" s="57"/>
      <c r="S381" s="57"/>
      <c r="T381" s="57"/>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row>
    <row r="382" spans="1:133" x14ac:dyDescent="0.3">
      <c r="A382" s="41"/>
      <c r="B382" s="57"/>
      <c r="C382" s="57"/>
      <c r="D382" s="57"/>
      <c r="E382" s="57"/>
      <c r="F382" s="57"/>
      <c r="G382" s="57"/>
      <c r="H382" s="57"/>
      <c r="I382" s="57"/>
      <c r="J382" s="57"/>
      <c r="K382" s="57"/>
      <c r="L382" s="57"/>
      <c r="M382" s="57"/>
      <c r="N382" s="57"/>
      <c r="O382" s="57"/>
      <c r="P382" s="57"/>
      <c r="Q382" s="57"/>
      <c r="R382" s="57"/>
      <c r="S382" s="57"/>
      <c r="T382" s="57"/>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row>
    <row r="383" spans="1:133" x14ac:dyDescent="0.3">
      <c r="A383" s="41"/>
      <c r="B383" s="57"/>
      <c r="C383" s="57"/>
      <c r="D383" s="57"/>
      <c r="E383" s="57"/>
      <c r="F383" s="57"/>
      <c r="G383" s="57"/>
      <c r="H383" s="57"/>
      <c r="I383" s="57"/>
      <c r="J383" s="57"/>
      <c r="K383" s="57"/>
      <c r="L383" s="57"/>
      <c r="M383" s="57"/>
      <c r="N383" s="57"/>
      <c r="O383" s="57"/>
      <c r="P383" s="57"/>
      <c r="Q383" s="57"/>
      <c r="R383" s="57"/>
      <c r="S383" s="57"/>
      <c r="T383" s="57"/>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row>
    <row r="384" spans="1:133" x14ac:dyDescent="0.3">
      <c r="A384" s="41"/>
      <c r="B384" s="57"/>
      <c r="C384" s="57"/>
      <c r="D384" s="57"/>
      <c r="E384" s="57"/>
      <c r="F384" s="57"/>
      <c r="G384" s="57"/>
      <c r="H384" s="57"/>
      <c r="I384" s="57"/>
      <c r="J384" s="57"/>
      <c r="K384" s="57"/>
      <c r="L384" s="57"/>
      <c r="M384" s="57"/>
      <c r="N384" s="57"/>
      <c r="O384" s="57"/>
      <c r="P384" s="57"/>
      <c r="Q384" s="57"/>
      <c r="R384" s="57"/>
      <c r="S384" s="57"/>
      <c r="T384" s="57"/>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row>
    <row r="385" spans="1:133" x14ac:dyDescent="0.3">
      <c r="A385" s="41"/>
      <c r="B385" s="57"/>
      <c r="C385" s="57"/>
      <c r="D385" s="57"/>
      <c r="E385" s="57"/>
      <c r="F385" s="57"/>
      <c r="G385" s="57"/>
      <c r="H385" s="57"/>
      <c r="I385" s="57"/>
      <c r="J385" s="57"/>
      <c r="K385" s="57"/>
      <c r="L385" s="57"/>
      <c r="M385" s="57"/>
      <c r="N385" s="57"/>
      <c r="O385" s="57"/>
      <c r="P385" s="57"/>
      <c r="Q385" s="57"/>
      <c r="R385" s="57"/>
      <c r="S385" s="57"/>
      <c r="T385" s="57"/>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row>
    <row r="386" spans="1:133" x14ac:dyDescent="0.3">
      <c r="A386" s="41"/>
      <c r="B386" s="57"/>
      <c r="C386" s="57"/>
      <c r="D386" s="57"/>
      <c r="E386" s="57"/>
      <c r="F386" s="57"/>
      <c r="G386" s="57"/>
      <c r="H386" s="57"/>
      <c r="I386" s="57"/>
      <c r="J386" s="57"/>
      <c r="K386" s="57"/>
      <c r="L386" s="57"/>
      <c r="M386" s="57"/>
      <c r="N386" s="57"/>
      <c r="O386" s="57"/>
      <c r="P386" s="57"/>
      <c r="Q386" s="57"/>
      <c r="R386" s="57"/>
      <c r="S386" s="57"/>
      <c r="T386" s="57"/>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row>
    <row r="387" spans="1:133" x14ac:dyDescent="0.3">
      <c r="A387" s="41"/>
      <c r="B387" s="57"/>
      <c r="C387" s="57"/>
      <c r="D387" s="57"/>
      <c r="E387" s="57"/>
      <c r="F387" s="57"/>
      <c r="G387" s="57"/>
      <c r="H387" s="57"/>
      <c r="I387" s="57"/>
      <c r="J387" s="57"/>
      <c r="K387" s="57"/>
      <c r="L387" s="57"/>
      <c r="M387" s="57"/>
      <c r="N387" s="57"/>
      <c r="O387" s="57"/>
      <c r="P387" s="57"/>
      <c r="Q387" s="57"/>
      <c r="R387" s="57"/>
      <c r="S387" s="57"/>
      <c r="T387" s="57"/>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row>
    <row r="388" spans="1:133" x14ac:dyDescent="0.3">
      <c r="A388" s="41"/>
      <c r="B388" s="57"/>
      <c r="C388" s="57"/>
      <c r="D388" s="57"/>
      <c r="E388" s="57"/>
      <c r="F388" s="57"/>
      <c r="G388" s="57"/>
      <c r="H388" s="57"/>
      <c r="I388" s="57"/>
      <c r="J388" s="57"/>
      <c r="K388" s="57"/>
      <c r="L388" s="57"/>
      <c r="M388" s="57"/>
      <c r="N388" s="57"/>
      <c r="O388" s="57"/>
      <c r="P388" s="57"/>
      <c r="Q388" s="57"/>
      <c r="R388" s="57"/>
      <c r="S388" s="57"/>
      <c r="T388" s="57"/>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row>
    <row r="389" spans="1:133" x14ac:dyDescent="0.3">
      <c r="A389" s="41"/>
      <c r="B389" s="57"/>
      <c r="C389" s="57"/>
      <c r="D389" s="57"/>
      <c r="E389" s="57"/>
      <c r="F389" s="57"/>
      <c r="G389" s="57"/>
      <c r="H389" s="57"/>
      <c r="I389" s="57"/>
      <c r="J389" s="57"/>
      <c r="K389" s="57"/>
      <c r="L389" s="57"/>
      <c r="M389" s="57"/>
      <c r="N389" s="57"/>
      <c r="O389" s="57"/>
      <c r="P389" s="57"/>
      <c r="Q389" s="57"/>
      <c r="R389" s="57"/>
      <c r="S389" s="57"/>
      <c r="T389" s="57"/>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row>
    <row r="390" spans="1:133" x14ac:dyDescent="0.3">
      <c r="A390" s="41"/>
      <c r="B390" s="57"/>
      <c r="C390" s="57"/>
      <c r="D390" s="57"/>
      <c r="E390" s="57"/>
      <c r="F390" s="57"/>
      <c r="G390" s="57"/>
      <c r="H390" s="57"/>
      <c r="I390" s="57"/>
      <c r="J390" s="57"/>
      <c r="K390" s="57"/>
      <c r="L390" s="57"/>
      <c r="M390" s="57"/>
      <c r="N390" s="57"/>
      <c r="O390" s="57"/>
      <c r="P390" s="57"/>
      <c r="Q390" s="57"/>
      <c r="R390" s="57"/>
      <c r="S390" s="57"/>
      <c r="T390" s="57"/>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row>
    <row r="391" spans="1:133" x14ac:dyDescent="0.3">
      <c r="A391" s="41"/>
      <c r="B391" s="57"/>
      <c r="C391" s="57"/>
      <c r="D391" s="57"/>
      <c r="E391" s="57"/>
      <c r="F391" s="57"/>
      <c r="G391" s="57"/>
      <c r="H391" s="57"/>
      <c r="I391" s="57"/>
      <c r="J391" s="57"/>
      <c r="K391" s="57"/>
      <c r="L391" s="57"/>
      <c r="M391" s="57"/>
      <c r="N391" s="57"/>
      <c r="O391" s="57"/>
      <c r="P391" s="57"/>
      <c r="Q391" s="57"/>
      <c r="R391" s="57"/>
      <c r="S391" s="57"/>
      <c r="T391" s="57"/>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row>
    <row r="392" spans="1:133" x14ac:dyDescent="0.3">
      <c r="A392" s="41"/>
      <c r="B392" s="57"/>
      <c r="C392" s="57"/>
      <c r="D392" s="57"/>
      <c r="E392" s="57"/>
      <c r="F392" s="57"/>
      <c r="G392" s="57"/>
      <c r="H392" s="57"/>
      <c r="I392" s="57"/>
      <c r="J392" s="57"/>
      <c r="K392" s="57"/>
      <c r="L392" s="57"/>
      <c r="M392" s="57"/>
      <c r="N392" s="57"/>
      <c r="O392" s="57"/>
      <c r="P392" s="57"/>
      <c r="Q392" s="57"/>
      <c r="R392" s="57"/>
      <c r="S392" s="57"/>
      <c r="T392" s="57"/>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row>
    <row r="393" spans="1:133" x14ac:dyDescent="0.3">
      <c r="A393" s="41"/>
      <c r="B393" s="57"/>
      <c r="C393" s="57"/>
      <c r="D393" s="57"/>
      <c r="E393" s="57"/>
      <c r="F393" s="57"/>
      <c r="G393" s="57"/>
      <c r="H393" s="57"/>
      <c r="I393" s="57"/>
      <c r="J393" s="57"/>
      <c r="K393" s="57"/>
      <c r="L393" s="57"/>
      <c r="M393" s="57"/>
      <c r="N393" s="57"/>
      <c r="O393" s="57"/>
      <c r="P393" s="57"/>
      <c r="Q393" s="57"/>
      <c r="R393" s="57"/>
      <c r="S393" s="57"/>
      <c r="T393" s="57"/>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row>
    <row r="394" spans="1:133" x14ac:dyDescent="0.3">
      <c r="A394" s="41"/>
      <c r="B394" s="57"/>
      <c r="C394" s="57"/>
      <c r="D394" s="57"/>
      <c r="E394" s="57"/>
      <c r="F394" s="57"/>
      <c r="G394" s="57"/>
      <c r="H394" s="57"/>
      <c r="I394" s="57"/>
      <c r="J394" s="57"/>
      <c r="K394" s="57"/>
      <c r="L394" s="57"/>
      <c r="M394" s="57"/>
      <c r="N394" s="57"/>
      <c r="O394" s="57"/>
      <c r="P394" s="57"/>
      <c r="Q394" s="57"/>
      <c r="R394" s="57"/>
      <c r="S394" s="57"/>
      <c r="T394" s="57"/>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row>
    <row r="395" spans="1:133" x14ac:dyDescent="0.3">
      <c r="A395" s="41"/>
      <c r="B395" s="57"/>
      <c r="C395" s="57"/>
      <c r="D395" s="57"/>
      <c r="E395" s="57"/>
      <c r="F395" s="57"/>
      <c r="G395" s="57"/>
      <c r="H395" s="57"/>
      <c r="I395" s="57"/>
      <c r="J395" s="57"/>
      <c r="K395" s="57"/>
      <c r="L395" s="57"/>
      <c r="M395" s="57"/>
      <c r="N395" s="57"/>
      <c r="O395" s="57"/>
      <c r="P395" s="57"/>
      <c r="Q395" s="57"/>
      <c r="R395" s="57"/>
      <c r="S395" s="57"/>
      <c r="T395" s="57"/>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row>
    <row r="396" spans="1:133" x14ac:dyDescent="0.3">
      <c r="A396" s="41"/>
      <c r="B396" s="57"/>
      <c r="C396" s="57"/>
      <c r="D396" s="57"/>
      <c r="E396" s="57"/>
      <c r="F396" s="57"/>
      <c r="G396" s="57"/>
      <c r="H396" s="57"/>
      <c r="I396" s="57"/>
      <c r="J396" s="57"/>
      <c r="K396" s="57"/>
      <c r="L396" s="57"/>
      <c r="M396" s="57"/>
      <c r="N396" s="57"/>
      <c r="O396" s="57"/>
      <c r="P396" s="57"/>
      <c r="Q396" s="57"/>
      <c r="R396" s="57"/>
      <c r="S396" s="57"/>
      <c r="T396" s="57"/>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row>
    <row r="397" spans="1:133" x14ac:dyDescent="0.3">
      <c r="A397" s="41"/>
      <c r="B397" s="57"/>
      <c r="C397" s="57"/>
      <c r="D397" s="57"/>
      <c r="E397" s="57"/>
      <c r="F397" s="57"/>
      <c r="G397" s="57"/>
      <c r="H397" s="57"/>
      <c r="I397" s="57"/>
      <c r="J397" s="57"/>
      <c r="K397" s="57"/>
      <c r="L397" s="57"/>
      <c r="M397" s="57"/>
      <c r="N397" s="57"/>
      <c r="O397" s="57"/>
      <c r="P397" s="57"/>
      <c r="Q397" s="57"/>
      <c r="R397" s="57"/>
      <c r="S397" s="57"/>
      <c r="T397" s="57"/>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row>
    <row r="398" spans="1:133" x14ac:dyDescent="0.3">
      <c r="A398" s="41"/>
      <c r="B398" s="57"/>
      <c r="C398" s="57"/>
      <c r="D398" s="57"/>
      <c r="E398" s="57"/>
      <c r="F398" s="57"/>
      <c r="G398" s="57"/>
      <c r="H398" s="57"/>
      <c r="I398" s="57"/>
      <c r="J398" s="57"/>
      <c r="K398" s="57"/>
      <c r="L398" s="57"/>
      <c r="M398" s="57"/>
      <c r="N398" s="57"/>
      <c r="O398" s="57"/>
      <c r="P398" s="57"/>
      <c r="Q398" s="57"/>
      <c r="R398" s="57"/>
      <c r="S398" s="57"/>
      <c r="T398" s="57"/>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row>
    <row r="399" spans="1:133" x14ac:dyDescent="0.3">
      <c r="A399" s="41"/>
      <c r="B399" s="57"/>
      <c r="C399" s="57"/>
      <c r="D399" s="57"/>
      <c r="E399" s="57"/>
      <c r="F399" s="57"/>
      <c r="G399" s="57"/>
      <c r="H399" s="57"/>
      <c r="I399" s="57"/>
      <c r="J399" s="57"/>
      <c r="K399" s="57"/>
      <c r="L399" s="57"/>
      <c r="M399" s="57"/>
      <c r="N399" s="57"/>
      <c r="O399" s="57"/>
      <c r="P399" s="57"/>
      <c r="Q399" s="57"/>
      <c r="R399" s="57"/>
      <c r="S399" s="57"/>
      <c r="T399" s="57"/>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row>
    <row r="400" spans="1:133" x14ac:dyDescent="0.3">
      <c r="A400" s="41"/>
      <c r="B400" s="57"/>
      <c r="C400" s="57"/>
      <c r="D400" s="57"/>
      <c r="E400" s="57"/>
      <c r="F400" s="57"/>
      <c r="G400" s="57"/>
      <c r="H400" s="57"/>
      <c r="I400" s="57"/>
      <c r="J400" s="57"/>
      <c r="K400" s="57"/>
      <c r="L400" s="57"/>
      <c r="M400" s="57"/>
      <c r="N400" s="57"/>
      <c r="O400" s="57"/>
      <c r="P400" s="57"/>
      <c r="Q400" s="57"/>
      <c r="R400" s="57"/>
      <c r="S400" s="57"/>
      <c r="T400" s="57"/>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row>
    <row r="401" spans="1:133" x14ac:dyDescent="0.3">
      <c r="A401" s="41"/>
      <c r="B401" s="57"/>
      <c r="C401" s="57"/>
      <c r="D401" s="57"/>
      <c r="E401" s="57"/>
      <c r="F401" s="57"/>
      <c r="G401" s="57"/>
      <c r="H401" s="57"/>
      <c r="I401" s="57"/>
      <c r="J401" s="57"/>
      <c r="K401" s="57"/>
      <c r="L401" s="57"/>
      <c r="M401" s="57"/>
      <c r="N401" s="57"/>
      <c r="O401" s="57"/>
      <c r="P401" s="57"/>
      <c r="Q401" s="57"/>
      <c r="R401" s="57"/>
      <c r="S401" s="57"/>
      <c r="T401" s="57"/>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row>
    <row r="402" spans="1:133" x14ac:dyDescent="0.3">
      <c r="A402" s="41"/>
      <c r="B402" s="57"/>
      <c r="C402" s="57"/>
      <c r="D402" s="57"/>
      <c r="E402" s="57"/>
      <c r="F402" s="57"/>
      <c r="G402" s="57"/>
      <c r="H402" s="57"/>
      <c r="I402" s="57"/>
      <c r="J402" s="57"/>
      <c r="K402" s="57"/>
      <c r="L402" s="57"/>
      <c r="M402" s="57"/>
      <c r="N402" s="57"/>
      <c r="O402" s="57"/>
      <c r="P402" s="57"/>
      <c r="Q402" s="57"/>
      <c r="R402" s="57"/>
      <c r="S402" s="57"/>
      <c r="T402" s="57"/>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row>
    <row r="403" spans="1:133" x14ac:dyDescent="0.3">
      <c r="A403" s="41"/>
      <c r="B403" s="57"/>
      <c r="C403" s="57"/>
      <c r="D403" s="57"/>
      <c r="E403" s="57"/>
      <c r="F403" s="57"/>
      <c r="G403" s="57"/>
      <c r="H403" s="57"/>
      <c r="I403" s="57"/>
      <c r="J403" s="57"/>
      <c r="K403" s="57"/>
      <c r="L403" s="57"/>
      <c r="M403" s="57"/>
      <c r="N403" s="57"/>
      <c r="O403" s="57"/>
      <c r="P403" s="57"/>
      <c r="Q403" s="57"/>
      <c r="R403" s="57"/>
      <c r="S403" s="57"/>
      <c r="T403" s="57"/>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row>
    <row r="404" spans="1:133" x14ac:dyDescent="0.3">
      <c r="A404" s="41"/>
      <c r="B404" s="57"/>
      <c r="C404" s="57"/>
      <c r="D404" s="57"/>
      <c r="E404" s="57"/>
      <c r="F404" s="57"/>
      <c r="G404" s="57"/>
      <c r="H404" s="57"/>
      <c r="I404" s="57"/>
      <c r="J404" s="57"/>
      <c r="K404" s="57"/>
      <c r="L404" s="57"/>
      <c r="M404" s="57"/>
      <c r="N404" s="57"/>
      <c r="O404" s="57"/>
      <c r="P404" s="57"/>
      <c r="Q404" s="57"/>
      <c r="R404" s="57"/>
      <c r="S404" s="57"/>
      <c r="T404" s="57"/>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row>
    <row r="405" spans="1:133" x14ac:dyDescent="0.3">
      <c r="A405" s="41"/>
      <c r="B405" s="57"/>
      <c r="C405" s="57"/>
      <c r="D405" s="57"/>
      <c r="E405" s="57"/>
      <c r="F405" s="57"/>
      <c r="G405" s="57"/>
      <c r="H405" s="57"/>
      <c r="I405" s="57"/>
      <c r="J405" s="57"/>
      <c r="K405" s="57"/>
      <c r="L405" s="57"/>
      <c r="M405" s="57"/>
      <c r="N405" s="57"/>
      <c r="O405" s="57"/>
      <c r="P405" s="57"/>
      <c r="Q405" s="57"/>
      <c r="R405" s="57"/>
      <c r="S405" s="57"/>
      <c r="T405" s="57"/>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row>
    <row r="406" spans="1:133" x14ac:dyDescent="0.3">
      <c r="A406" s="41"/>
      <c r="B406" s="57"/>
      <c r="C406" s="57"/>
      <c r="D406" s="57"/>
      <c r="E406" s="57"/>
      <c r="F406" s="57"/>
      <c r="G406" s="57"/>
      <c r="H406" s="57"/>
      <c r="I406" s="57"/>
      <c r="J406" s="57"/>
      <c r="K406" s="57"/>
      <c r="L406" s="57"/>
      <c r="M406" s="57"/>
      <c r="N406" s="57"/>
      <c r="O406" s="57"/>
      <c r="P406" s="57"/>
      <c r="Q406" s="57"/>
      <c r="R406" s="57"/>
      <c r="S406" s="57"/>
      <c r="T406" s="57"/>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row>
    <row r="407" spans="1:133" x14ac:dyDescent="0.3">
      <c r="A407" s="41"/>
      <c r="B407" s="57"/>
      <c r="C407" s="57"/>
      <c r="D407" s="57"/>
      <c r="E407" s="57"/>
      <c r="F407" s="57"/>
      <c r="G407" s="57"/>
      <c r="H407" s="57"/>
      <c r="I407" s="57"/>
      <c r="J407" s="57"/>
      <c r="K407" s="57"/>
      <c r="L407" s="57"/>
      <c r="M407" s="57"/>
      <c r="N407" s="57"/>
      <c r="O407" s="57"/>
      <c r="P407" s="57"/>
      <c r="Q407" s="57"/>
      <c r="R407" s="57"/>
      <c r="S407" s="57"/>
      <c r="T407" s="57"/>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row>
    <row r="408" spans="1:133" x14ac:dyDescent="0.3">
      <c r="A408" s="41"/>
      <c r="B408" s="57"/>
      <c r="C408" s="57"/>
      <c r="D408" s="57"/>
      <c r="E408" s="57"/>
      <c r="F408" s="57"/>
      <c r="G408" s="57"/>
      <c r="H408" s="57"/>
      <c r="I408" s="57"/>
      <c r="J408" s="57"/>
      <c r="K408" s="57"/>
      <c r="L408" s="57"/>
      <c r="M408" s="57"/>
      <c r="N408" s="57"/>
      <c r="O408" s="57"/>
      <c r="P408" s="57"/>
      <c r="Q408" s="57"/>
      <c r="R408" s="57"/>
      <c r="S408" s="57"/>
      <c r="T408" s="57"/>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row>
    <row r="409" spans="1:133" x14ac:dyDescent="0.3">
      <c r="A409" s="41"/>
      <c r="B409" s="57"/>
      <c r="C409" s="57"/>
      <c r="D409" s="57"/>
      <c r="E409" s="57"/>
      <c r="F409" s="57"/>
      <c r="G409" s="57"/>
      <c r="H409" s="57"/>
      <c r="I409" s="57"/>
      <c r="J409" s="57"/>
      <c r="K409" s="57"/>
      <c r="L409" s="57"/>
      <c r="M409" s="57"/>
      <c r="N409" s="57"/>
      <c r="O409" s="57"/>
      <c r="P409" s="57"/>
      <c r="Q409" s="57"/>
      <c r="R409" s="57"/>
      <c r="S409" s="57"/>
      <c r="T409" s="57"/>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row>
    <row r="410" spans="1:133" x14ac:dyDescent="0.3">
      <c r="A410" s="41"/>
      <c r="B410" s="57"/>
      <c r="C410" s="57"/>
      <c r="D410" s="57"/>
      <c r="E410" s="57"/>
      <c r="F410" s="57"/>
      <c r="G410" s="57"/>
      <c r="H410" s="57"/>
      <c r="I410" s="57"/>
      <c r="J410" s="57"/>
      <c r="K410" s="57"/>
      <c r="L410" s="57"/>
      <c r="M410" s="57"/>
      <c r="N410" s="57"/>
      <c r="O410" s="57"/>
      <c r="P410" s="57"/>
      <c r="Q410" s="57"/>
      <c r="R410" s="57"/>
      <c r="S410" s="57"/>
      <c r="T410" s="57"/>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row>
    <row r="411" spans="1:133" x14ac:dyDescent="0.3">
      <c r="A411" s="41"/>
      <c r="B411" s="57"/>
      <c r="C411" s="57"/>
      <c r="D411" s="57"/>
      <c r="E411" s="57"/>
      <c r="F411" s="57"/>
      <c r="G411" s="57"/>
      <c r="H411" s="57"/>
      <c r="I411" s="57"/>
      <c r="J411" s="57"/>
      <c r="K411" s="57"/>
      <c r="L411" s="57"/>
      <c r="M411" s="57"/>
      <c r="N411" s="57"/>
      <c r="O411" s="57"/>
      <c r="P411" s="57"/>
      <c r="Q411" s="57"/>
      <c r="R411" s="57"/>
      <c r="S411" s="57"/>
      <c r="T411" s="57"/>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row>
    <row r="412" spans="1:133" x14ac:dyDescent="0.3">
      <c r="A412" s="41"/>
      <c r="B412" s="57"/>
      <c r="C412" s="57"/>
      <c r="D412" s="57"/>
      <c r="E412" s="57"/>
      <c r="F412" s="57"/>
      <c r="G412" s="57"/>
      <c r="H412" s="57"/>
      <c r="I412" s="57"/>
      <c r="J412" s="57"/>
      <c r="K412" s="57"/>
      <c r="L412" s="57"/>
      <c r="M412" s="57"/>
      <c r="N412" s="57"/>
      <c r="O412" s="57"/>
      <c r="P412" s="57"/>
      <c r="Q412" s="57"/>
      <c r="R412" s="57"/>
      <c r="S412" s="57"/>
      <c r="T412" s="57"/>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row>
    <row r="413" spans="1:133" x14ac:dyDescent="0.3">
      <c r="A413" s="41"/>
      <c r="B413" s="57"/>
      <c r="C413" s="57"/>
      <c r="D413" s="57"/>
      <c r="E413" s="57"/>
      <c r="F413" s="57"/>
      <c r="G413" s="57"/>
      <c r="H413" s="57"/>
      <c r="I413" s="57"/>
      <c r="J413" s="57"/>
      <c r="K413" s="57"/>
      <c r="L413" s="57"/>
      <c r="M413" s="57"/>
      <c r="N413" s="57"/>
      <c r="O413" s="57"/>
      <c r="P413" s="57"/>
      <c r="Q413" s="57"/>
      <c r="R413" s="57"/>
      <c r="S413" s="57"/>
      <c r="T413" s="57"/>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row>
    <row r="414" spans="1:133" x14ac:dyDescent="0.3">
      <c r="A414" s="41"/>
      <c r="B414" s="57"/>
      <c r="C414" s="57"/>
      <c r="D414" s="57"/>
      <c r="E414" s="57"/>
      <c r="F414" s="57"/>
      <c r="G414" s="57"/>
      <c r="H414" s="57"/>
      <c r="I414" s="57"/>
      <c r="J414" s="57"/>
      <c r="K414" s="57"/>
      <c r="L414" s="57"/>
      <c r="M414" s="57"/>
      <c r="N414" s="57"/>
      <c r="O414" s="57"/>
      <c r="P414" s="57"/>
      <c r="Q414" s="57"/>
      <c r="R414" s="57"/>
      <c r="S414" s="57"/>
      <c r="T414" s="57"/>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row>
    <row r="415" spans="1:133" x14ac:dyDescent="0.3">
      <c r="A415" s="41"/>
      <c r="B415" s="57"/>
      <c r="C415" s="57"/>
      <c r="D415" s="57"/>
      <c r="E415" s="57"/>
      <c r="F415" s="57"/>
      <c r="G415" s="57"/>
      <c r="H415" s="57"/>
      <c r="I415" s="57"/>
      <c r="J415" s="57"/>
      <c r="K415" s="57"/>
      <c r="L415" s="57"/>
      <c r="M415" s="57"/>
      <c r="N415" s="57"/>
      <c r="O415" s="57"/>
      <c r="P415" s="57"/>
      <c r="Q415" s="57"/>
      <c r="R415" s="57"/>
      <c r="S415" s="57"/>
      <c r="T415" s="57"/>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row>
    <row r="416" spans="1:133" x14ac:dyDescent="0.3">
      <c r="A416" s="41"/>
      <c r="B416" s="57"/>
      <c r="C416" s="57"/>
      <c r="D416" s="57"/>
      <c r="E416" s="57"/>
      <c r="F416" s="57"/>
      <c r="G416" s="57"/>
      <c r="H416" s="57"/>
      <c r="I416" s="57"/>
      <c r="J416" s="57"/>
      <c r="K416" s="57"/>
      <c r="L416" s="57"/>
      <c r="M416" s="57"/>
      <c r="N416" s="57"/>
      <c r="O416" s="57"/>
      <c r="P416" s="57"/>
      <c r="Q416" s="57"/>
      <c r="R416" s="57"/>
      <c r="S416" s="57"/>
      <c r="T416" s="57"/>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row>
    <row r="417" spans="1:133" x14ac:dyDescent="0.3">
      <c r="A417" s="41"/>
      <c r="B417" s="57"/>
      <c r="C417" s="57"/>
      <c r="D417" s="57"/>
      <c r="E417" s="57"/>
      <c r="F417" s="57"/>
      <c r="G417" s="57"/>
      <c r="H417" s="57"/>
      <c r="I417" s="57"/>
      <c r="J417" s="57"/>
      <c r="K417" s="57"/>
      <c r="L417" s="57"/>
      <c r="M417" s="57"/>
      <c r="N417" s="57"/>
      <c r="O417" s="57"/>
      <c r="P417" s="57"/>
      <c r="Q417" s="57"/>
      <c r="R417" s="57"/>
      <c r="S417" s="57"/>
      <c r="T417" s="57"/>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row>
    <row r="418" spans="1:133" x14ac:dyDescent="0.3">
      <c r="A418" s="41"/>
      <c r="B418" s="57"/>
      <c r="C418" s="57"/>
      <c r="D418" s="57"/>
      <c r="E418" s="57"/>
      <c r="F418" s="57"/>
      <c r="G418" s="57"/>
      <c r="H418" s="57"/>
      <c r="I418" s="57"/>
      <c r="J418" s="57"/>
      <c r="K418" s="57"/>
      <c r="L418" s="57"/>
      <c r="M418" s="57"/>
      <c r="N418" s="57"/>
      <c r="O418" s="57"/>
      <c r="P418" s="57"/>
      <c r="Q418" s="57"/>
      <c r="R418" s="57"/>
      <c r="S418" s="57"/>
      <c r="T418" s="57"/>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row>
    <row r="419" spans="1:133" x14ac:dyDescent="0.3">
      <c r="A419" s="41"/>
      <c r="B419" s="57"/>
      <c r="C419" s="57"/>
      <c r="D419" s="57"/>
      <c r="E419" s="57"/>
      <c r="F419" s="57"/>
      <c r="G419" s="57"/>
      <c r="H419" s="57"/>
      <c r="I419" s="57"/>
      <c r="J419" s="57"/>
      <c r="K419" s="57"/>
      <c r="L419" s="57"/>
      <c r="M419" s="57"/>
      <c r="N419" s="57"/>
      <c r="O419" s="57"/>
      <c r="P419" s="57"/>
      <c r="Q419" s="57"/>
      <c r="R419" s="57"/>
      <c r="S419" s="57"/>
      <c r="T419" s="57"/>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row>
    <row r="420" spans="1:133" x14ac:dyDescent="0.3">
      <c r="A420" s="41"/>
      <c r="B420" s="57"/>
      <c r="C420" s="57"/>
      <c r="D420" s="57"/>
      <c r="E420" s="57"/>
      <c r="F420" s="57"/>
      <c r="G420" s="57"/>
      <c r="H420" s="57"/>
      <c r="I420" s="57"/>
      <c r="J420" s="57"/>
      <c r="K420" s="57"/>
      <c r="L420" s="57"/>
      <c r="M420" s="57"/>
      <c r="N420" s="57"/>
      <c r="O420" s="57"/>
      <c r="P420" s="57"/>
      <c r="Q420" s="57"/>
      <c r="R420" s="57"/>
      <c r="S420" s="57"/>
      <c r="T420" s="57"/>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row>
    <row r="421" spans="1:133" x14ac:dyDescent="0.3">
      <c r="A421" s="41"/>
      <c r="B421" s="57"/>
      <c r="C421" s="57"/>
      <c r="D421" s="57"/>
      <c r="E421" s="57"/>
      <c r="F421" s="57"/>
      <c r="G421" s="57"/>
      <c r="H421" s="57"/>
      <c r="I421" s="57"/>
      <c r="J421" s="57"/>
      <c r="K421" s="57"/>
      <c r="L421" s="57"/>
      <c r="M421" s="57"/>
      <c r="N421" s="57"/>
      <c r="O421" s="57"/>
      <c r="P421" s="57"/>
      <c r="Q421" s="57"/>
      <c r="R421" s="57"/>
      <c r="S421" s="57"/>
      <c r="T421" s="57"/>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row>
    <row r="422" spans="1:133" x14ac:dyDescent="0.3">
      <c r="A422" s="41"/>
      <c r="B422" s="57"/>
      <c r="C422" s="57"/>
      <c r="D422" s="57"/>
      <c r="E422" s="57"/>
      <c r="F422" s="57"/>
      <c r="G422" s="57"/>
      <c r="H422" s="57"/>
      <c r="I422" s="57"/>
      <c r="J422" s="57"/>
      <c r="K422" s="57"/>
      <c r="L422" s="57"/>
      <c r="M422" s="57"/>
      <c r="N422" s="57"/>
      <c r="O422" s="57"/>
      <c r="P422" s="57"/>
      <c r="Q422" s="57"/>
      <c r="R422" s="57"/>
      <c r="S422" s="57"/>
      <c r="T422" s="57"/>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row>
    <row r="423" spans="1:133" x14ac:dyDescent="0.3">
      <c r="A423" s="41"/>
      <c r="B423" s="57"/>
      <c r="C423" s="57"/>
      <c r="D423" s="57"/>
      <c r="E423" s="57"/>
      <c r="F423" s="57"/>
      <c r="G423" s="57"/>
      <c r="H423" s="57"/>
      <c r="I423" s="57"/>
      <c r="J423" s="57"/>
      <c r="K423" s="57"/>
      <c r="L423" s="57"/>
      <c r="M423" s="57"/>
      <c r="N423" s="57"/>
      <c r="O423" s="57"/>
      <c r="P423" s="57"/>
      <c r="Q423" s="57"/>
      <c r="R423" s="57"/>
      <c r="S423" s="57"/>
      <c r="T423" s="57"/>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row>
    <row r="424" spans="1:133" x14ac:dyDescent="0.3">
      <c r="A424" s="41"/>
      <c r="B424" s="57"/>
      <c r="C424" s="57"/>
      <c r="D424" s="57"/>
      <c r="E424" s="57"/>
      <c r="F424" s="57"/>
      <c r="G424" s="57"/>
      <c r="H424" s="57"/>
      <c r="I424" s="57"/>
      <c r="J424" s="57"/>
      <c r="K424" s="57"/>
      <c r="L424" s="57"/>
      <c r="M424" s="57"/>
      <c r="N424" s="57"/>
      <c r="O424" s="57"/>
      <c r="P424" s="57"/>
      <c r="Q424" s="57"/>
      <c r="R424" s="57"/>
      <c r="S424" s="57"/>
      <c r="T424" s="57"/>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row>
    <row r="425" spans="1:133" x14ac:dyDescent="0.3">
      <c r="A425" s="41"/>
      <c r="B425" s="57"/>
      <c r="C425" s="57"/>
      <c r="D425" s="57"/>
      <c r="E425" s="57"/>
      <c r="F425" s="57"/>
      <c r="G425" s="57"/>
      <c r="H425" s="57"/>
      <c r="I425" s="57"/>
      <c r="J425" s="57"/>
      <c r="K425" s="57"/>
      <c r="L425" s="57"/>
      <c r="M425" s="57"/>
      <c r="N425" s="57"/>
      <c r="O425" s="57"/>
      <c r="P425" s="57"/>
      <c r="Q425" s="57"/>
      <c r="R425" s="57"/>
      <c r="S425" s="57"/>
      <c r="T425" s="57"/>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row>
    <row r="426" spans="1:133" x14ac:dyDescent="0.3">
      <c r="A426" s="41"/>
      <c r="B426" s="57"/>
      <c r="C426" s="57"/>
      <c r="D426" s="57"/>
      <c r="E426" s="57"/>
      <c r="F426" s="57"/>
      <c r="G426" s="57"/>
      <c r="H426" s="57"/>
      <c r="I426" s="57"/>
      <c r="J426" s="57"/>
      <c r="K426" s="57"/>
      <c r="L426" s="57"/>
      <c r="M426" s="57"/>
      <c r="N426" s="57"/>
      <c r="O426" s="57"/>
      <c r="P426" s="57"/>
      <c r="Q426" s="57"/>
      <c r="R426" s="57"/>
      <c r="S426" s="57"/>
      <c r="T426" s="57"/>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row>
    <row r="427" spans="1:133" x14ac:dyDescent="0.3">
      <c r="A427" s="41"/>
      <c r="B427" s="57"/>
      <c r="C427" s="57"/>
      <c r="D427" s="57"/>
      <c r="E427" s="57"/>
      <c r="F427" s="57"/>
      <c r="G427" s="57"/>
      <c r="H427" s="57"/>
      <c r="I427" s="57"/>
      <c r="J427" s="57"/>
      <c r="K427" s="57"/>
      <c r="L427" s="57"/>
      <c r="M427" s="57"/>
      <c r="N427" s="57"/>
      <c r="O427" s="57"/>
      <c r="P427" s="57"/>
      <c r="Q427" s="57"/>
      <c r="R427" s="57"/>
      <c r="S427" s="57"/>
      <c r="T427" s="57"/>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row>
    <row r="428" spans="1:133" x14ac:dyDescent="0.3">
      <c r="A428" s="41"/>
      <c r="B428" s="57"/>
      <c r="C428" s="57"/>
      <c r="D428" s="57"/>
      <c r="E428" s="57"/>
      <c r="F428" s="57"/>
      <c r="G428" s="57"/>
      <c r="H428" s="57"/>
      <c r="I428" s="57"/>
      <c r="J428" s="57"/>
      <c r="K428" s="57"/>
      <c r="L428" s="57"/>
      <c r="M428" s="57"/>
      <c r="N428" s="57"/>
      <c r="O428" s="57"/>
      <c r="P428" s="57"/>
      <c r="Q428" s="57"/>
      <c r="R428" s="57"/>
      <c r="S428" s="57"/>
      <c r="T428" s="57"/>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row>
    <row r="429" spans="1:133" x14ac:dyDescent="0.3">
      <c r="A429" s="41"/>
      <c r="B429" s="57"/>
      <c r="C429" s="57"/>
      <c r="D429" s="57"/>
      <c r="E429" s="57"/>
      <c r="F429" s="57"/>
      <c r="G429" s="57"/>
      <c r="H429" s="57"/>
      <c r="I429" s="57"/>
      <c r="J429" s="57"/>
      <c r="K429" s="57"/>
      <c r="L429" s="57"/>
      <c r="M429" s="57"/>
      <c r="N429" s="57"/>
      <c r="O429" s="57"/>
      <c r="P429" s="57"/>
      <c r="Q429" s="57"/>
      <c r="R429" s="57"/>
      <c r="S429" s="57"/>
      <c r="T429" s="57"/>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row>
    <row r="430" spans="1:133" x14ac:dyDescent="0.3">
      <c r="A430" s="41"/>
      <c r="B430" s="57"/>
      <c r="C430" s="57"/>
      <c r="D430" s="57"/>
      <c r="E430" s="57"/>
      <c r="F430" s="57"/>
      <c r="G430" s="57"/>
      <c r="H430" s="57"/>
      <c r="I430" s="57"/>
      <c r="J430" s="57"/>
      <c r="K430" s="57"/>
      <c r="L430" s="57"/>
      <c r="M430" s="57"/>
      <c r="N430" s="57"/>
      <c r="O430" s="57"/>
      <c r="P430" s="57"/>
      <c r="Q430" s="57"/>
      <c r="R430" s="57"/>
      <c r="S430" s="57"/>
      <c r="T430" s="57"/>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row>
    <row r="431" spans="1:133" x14ac:dyDescent="0.3">
      <c r="A431" s="41"/>
      <c r="B431" s="57"/>
      <c r="C431" s="57"/>
      <c r="D431" s="57"/>
      <c r="E431" s="57"/>
      <c r="F431" s="57"/>
      <c r="G431" s="57"/>
      <c r="H431" s="57"/>
      <c r="I431" s="57"/>
      <c r="J431" s="57"/>
      <c r="K431" s="57"/>
      <c r="L431" s="57"/>
      <c r="M431" s="57"/>
      <c r="N431" s="57"/>
      <c r="O431" s="57"/>
      <c r="P431" s="57"/>
      <c r="Q431" s="57"/>
      <c r="R431" s="57"/>
      <c r="S431" s="57"/>
      <c r="T431" s="57"/>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row>
    <row r="432" spans="1:133" x14ac:dyDescent="0.3">
      <c r="A432" s="41"/>
      <c r="B432" s="57"/>
      <c r="C432" s="57"/>
      <c r="D432" s="57"/>
      <c r="E432" s="57"/>
      <c r="F432" s="57"/>
      <c r="G432" s="57"/>
      <c r="H432" s="57"/>
      <c r="I432" s="57"/>
      <c r="J432" s="57"/>
      <c r="K432" s="57"/>
      <c r="L432" s="57"/>
      <c r="M432" s="57"/>
      <c r="N432" s="57"/>
      <c r="O432" s="57"/>
      <c r="P432" s="57"/>
      <c r="Q432" s="57"/>
      <c r="R432" s="57"/>
      <c r="S432" s="57"/>
      <c r="T432" s="57"/>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row>
    <row r="433" spans="1:133" x14ac:dyDescent="0.3">
      <c r="A433" s="41"/>
      <c r="B433" s="57"/>
      <c r="C433" s="57"/>
      <c r="D433" s="57"/>
      <c r="E433" s="57"/>
      <c r="F433" s="57"/>
      <c r="G433" s="57"/>
      <c r="H433" s="57"/>
      <c r="I433" s="57"/>
      <c r="J433" s="57"/>
      <c r="K433" s="57"/>
      <c r="L433" s="57"/>
      <c r="M433" s="57"/>
      <c r="N433" s="57"/>
      <c r="O433" s="57"/>
      <c r="P433" s="57"/>
      <c r="Q433" s="57"/>
      <c r="R433" s="57"/>
      <c r="S433" s="57"/>
      <c r="T433" s="57"/>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row>
    <row r="434" spans="1:133" x14ac:dyDescent="0.3">
      <c r="A434" s="41"/>
      <c r="B434" s="57"/>
      <c r="C434" s="57"/>
      <c r="D434" s="57"/>
      <c r="E434" s="57"/>
      <c r="F434" s="57"/>
      <c r="G434" s="57"/>
      <c r="H434" s="57"/>
      <c r="I434" s="57"/>
      <c r="J434" s="57"/>
      <c r="K434" s="57"/>
      <c r="L434" s="57"/>
      <c r="M434" s="57"/>
      <c r="N434" s="57"/>
      <c r="O434" s="57"/>
      <c r="P434" s="57"/>
      <c r="Q434" s="57"/>
      <c r="R434" s="57"/>
      <c r="S434" s="57"/>
      <c r="T434" s="57"/>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c r="CQ434" s="41"/>
      <c r="CR434" s="41"/>
      <c r="CS434" s="41"/>
      <c r="CT434" s="41"/>
      <c r="CU434" s="41"/>
      <c r="CV434" s="41"/>
      <c r="CW434" s="41"/>
      <c r="CX434" s="41"/>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row>
    <row r="435" spans="1:133" x14ac:dyDescent="0.3">
      <c r="A435" s="41"/>
      <c r="B435" s="57"/>
      <c r="C435" s="57"/>
      <c r="D435" s="57"/>
      <c r="E435" s="57"/>
      <c r="F435" s="57"/>
      <c r="G435" s="57"/>
      <c r="H435" s="57"/>
      <c r="I435" s="57"/>
      <c r="J435" s="57"/>
      <c r="K435" s="57"/>
      <c r="L435" s="57"/>
      <c r="M435" s="57"/>
      <c r="N435" s="57"/>
      <c r="O435" s="57"/>
      <c r="P435" s="57"/>
      <c r="Q435" s="57"/>
      <c r="R435" s="57"/>
      <c r="S435" s="57"/>
      <c r="T435" s="57"/>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row>
    <row r="436" spans="1:133" x14ac:dyDescent="0.3">
      <c r="A436" s="41"/>
      <c r="B436" s="57"/>
      <c r="C436" s="57"/>
      <c r="D436" s="57"/>
      <c r="E436" s="57"/>
      <c r="F436" s="57"/>
      <c r="G436" s="57"/>
      <c r="H436" s="57"/>
      <c r="I436" s="57"/>
      <c r="J436" s="57"/>
      <c r="K436" s="57"/>
      <c r="L436" s="57"/>
      <c r="M436" s="57"/>
      <c r="N436" s="57"/>
      <c r="O436" s="57"/>
      <c r="P436" s="57"/>
      <c r="Q436" s="57"/>
      <c r="R436" s="57"/>
      <c r="S436" s="57"/>
      <c r="T436" s="57"/>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row>
    <row r="437" spans="1:133" x14ac:dyDescent="0.3">
      <c r="A437" s="41"/>
      <c r="B437" s="57"/>
      <c r="C437" s="57"/>
      <c r="D437" s="57"/>
      <c r="E437" s="57"/>
      <c r="F437" s="57"/>
      <c r="G437" s="57"/>
      <c r="H437" s="57"/>
      <c r="I437" s="57"/>
      <c r="J437" s="57"/>
      <c r="K437" s="57"/>
      <c r="L437" s="57"/>
      <c r="M437" s="57"/>
      <c r="N437" s="57"/>
      <c r="O437" s="57"/>
      <c r="P437" s="57"/>
      <c r="Q437" s="57"/>
      <c r="R437" s="57"/>
      <c r="S437" s="57"/>
      <c r="T437" s="57"/>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row>
    <row r="438" spans="1:133" x14ac:dyDescent="0.3">
      <c r="A438" s="41"/>
      <c r="B438" s="57"/>
      <c r="C438" s="57"/>
      <c r="D438" s="57"/>
      <c r="E438" s="57"/>
      <c r="F438" s="57"/>
      <c r="G438" s="57"/>
      <c r="H438" s="57"/>
      <c r="I438" s="57"/>
      <c r="J438" s="57"/>
      <c r="K438" s="57"/>
      <c r="L438" s="57"/>
      <c r="M438" s="57"/>
      <c r="N438" s="57"/>
      <c r="O438" s="57"/>
      <c r="P438" s="57"/>
      <c r="Q438" s="57"/>
      <c r="R438" s="57"/>
      <c r="S438" s="57"/>
      <c r="T438" s="57"/>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row>
    <row r="439" spans="1:133" x14ac:dyDescent="0.3">
      <c r="A439" s="41"/>
      <c r="B439" s="57"/>
      <c r="C439" s="57"/>
      <c r="D439" s="57"/>
      <c r="E439" s="57"/>
      <c r="F439" s="57"/>
      <c r="G439" s="57"/>
      <c r="H439" s="57"/>
      <c r="I439" s="57"/>
      <c r="J439" s="57"/>
      <c r="K439" s="57"/>
      <c r="L439" s="57"/>
      <c r="M439" s="57"/>
      <c r="N439" s="57"/>
      <c r="O439" s="57"/>
      <c r="P439" s="57"/>
      <c r="Q439" s="57"/>
      <c r="R439" s="57"/>
      <c r="S439" s="57"/>
      <c r="T439" s="57"/>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row>
    <row r="440" spans="1:133" x14ac:dyDescent="0.3">
      <c r="A440" s="41"/>
      <c r="B440" s="57"/>
      <c r="C440" s="57"/>
      <c r="D440" s="57"/>
      <c r="E440" s="57"/>
      <c r="F440" s="57"/>
      <c r="G440" s="57"/>
      <c r="H440" s="57"/>
      <c r="I440" s="57"/>
      <c r="J440" s="57"/>
      <c r="K440" s="57"/>
      <c r="L440" s="57"/>
      <c r="M440" s="57"/>
      <c r="N440" s="57"/>
      <c r="O440" s="57"/>
      <c r="P440" s="57"/>
      <c r="Q440" s="57"/>
      <c r="R440" s="57"/>
      <c r="S440" s="57"/>
      <c r="T440" s="57"/>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row>
    <row r="441" spans="1:133" x14ac:dyDescent="0.3">
      <c r="A441" s="41"/>
      <c r="B441" s="57"/>
      <c r="C441" s="57"/>
      <c r="D441" s="57"/>
      <c r="E441" s="57"/>
      <c r="F441" s="57"/>
      <c r="G441" s="57"/>
      <c r="H441" s="57"/>
      <c r="I441" s="57"/>
      <c r="J441" s="57"/>
      <c r="K441" s="57"/>
      <c r="L441" s="57"/>
      <c r="M441" s="57"/>
      <c r="N441" s="57"/>
      <c r="O441" s="57"/>
      <c r="P441" s="57"/>
      <c r="Q441" s="57"/>
      <c r="R441" s="57"/>
      <c r="S441" s="57"/>
      <c r="T441" s="57"/>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row>
    <row r="442" spans="1:133" x14ac:dyDescent="0.3">
      <c r="A442" s="41"/>
      <c r="B442" s="57"/>
      <c r="C442" s="57"/>
      <c r="D442" s="57"/>
      <c r="E442" s="57"/>
      <c r="F442" s="57"/>
      <c r="G442" s="57"/>
      <c r="H442" s="57"/>
      <c r="I442" s="57"/>
      <c r="J442" s="57"/>
      <c r="K442" s="57"/>
      <c r="L442" s="57"/>
      <c r="M442" s="57"/>
      <c r="N442" s="57"/>
      <c r="O442" s="57"/>
      <c r="P442" s="57"/>
      <c r="Q442" s="57"/>
      <c r="R442" s="57"/>
      <c r="S442" s="57"/>
      <c r="T442" s="57"/>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row>
    <row r="443" spans="1:133" x14ac:dyDescent="0.3">
      <c r="A443" s="41"/>
      <c r="B443" s="57"/>
      <c r="C443" s="57"/>
      <c r="D443" s="57"/>
      <c r="E443" s="57"/>
      <c r="F443" s="57"/>
      <c r="G443" s="57"/>
      <c r="H443" s="57"/>
      <c r="I443" s="57"/>
      <c r="J443" s="57"/>
      <c r="K443" s="57"/>
      <c r="L443" s="57"/>
      <c r="M443" s="57"/>
      <c r="N443" s="57"/>
      <c r="O443" s="57"/>
      <c r="P443" s="57"/>
      <c r="Q443" s="57"/>
      <c r="R443" s="57"/>
      <c r="S443" s="57"/>
      <c r="T443" s="57"/>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row>
    <row r="444" spans="1:133" x14ac:dyDescent="0.3">
      <c r="A444" s="41"/>
      <c r="B444" s="57"/>
      <c r="C444" s="57"/>
      <c r="D444" s="57"/>
      <c r="E444" s="57"/>
      <c r="F444" s="57"/>
      <c r="G444" s="57"/>
      <c r="H444" s="57"/>
      <c r="I444" s="57"/>
      <c r="J444" s="57"/>
      <c r="K444" s="57"/>
      <c r="L444" s="57"/>
      <c r="M444" s="57"/>
      <c r="N444" s="57"/>
      <c r="O444" s="57"/>
      <c r="P444" s="57"/>
      <c r="Q444" s="57"/>
      <c r="R444" s="57"/>
      <c r="S444" s="57"/>
      <c r="T444" s="57"/>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row>
    <row r="445" spans="1:133" x14ac:dyDescent="0.3">
      <c r="A445" s="41"/>
      <c r="B445" s="57"/>
      <c r="C445" s="57"/>
      <c r="D445" s="57"/>
      <c r="E445" s="57"/>
      <c r="F445" s="57"/>
      <c r="G445" s="57"/>
      <c r="H445" s="57"/>
      <c r="I445" s="57"/>
      <c r="J445" s="57"/>
      <c r="K445" s="57"/>
      <c r="L445" s="57"/>
      <c r="M445" s="57"/>
      <c r="N445" s="57"/>
      <c r="O445" s="57"/>
      <c r="P445" s="57"/>
      <c r="Q445" s="57"/>
      <c r="R445" s="57"/>
      <c r="S445" s="57"/>
      <c r="T445" s="57"/>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row>
    <row r="446" spans="1:133" x14ac:dyDescent="0.3">
      <c r="A446" s="41"/>
      <c r="B446" s="57"/>
      <c r="C446" s="57"/>
      <c r="D446" s="57"/>
      <c r="E446" s="57"/>
      <c r="F446" s="57"/>
      <c r="G446" s="57"/>
      <c r="H446" s="57"/>
      <c r="I446" s="57"/>
      <c r="J446" s="57"/>
      <c r="K446" s="57"/>
      <c r="L446" s="57"/>
      <c r="M446" s="57"/>
      <c r="N446" s="57"/>
      <c r="O446" s="57"/>
      <c r="P446" s="57"/>
      <c r="Q446" s="57"/>
      <c r="R446" s="57"/>
      <c r="S446" s="57"/>
      <c r="T446" s="57"/>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row>
    <row r="447" spans="1:133" x14ac:dyDescent="0.3">
      <c r="A447" s="41"/>
      <c r="B447" s="57"/>
      <c r="C447" s="57"/>
      <c r="D447" s="57"/>
      <c r="E447" s="57"/>
      <c r="F447" s="57"/>
      <c r="G447" s="57"/>
      <c r="H447" s="57"/>
      <c r="I447" s="57"/>
      <c r="J447" s="57"/>
      <c r="K447" s="57"/>
      <c r="L447" s="57"/>
      <c r="M447" s="57"/>
      <c r="N447" s="57"/>
      <c r="O447" s="57"/>
      <c r="P447" s="57"/>
      <c r="Q447" s="57"/>
      <c r="R447" s="57"/>
      <c r="S447" s="57"/>
      <c r="T447" s="57"/>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row>
    <row r="448" spans="1:133" x14ac:dyDescent="0.3">
      <c r="A448" s="41"/>
      <c r="B448" s="57"/>
      <c r="C448" s="57"/>
      <c r="D448" s="57"/>
      <c r="E448" s="57"/>
      <c r="F448" s="57"/>
      <c r="G448" s="57"/>
      <c r="H448" s="57"/>
      <c r="I448" s="57"/>
      <c r="J448" s="57"/>
      <c r="K448" s="57"/>
      <c r="L448" s="57"/>
      <c r="M448" s="57"/>
      <c r="N448" s="57"/>
      <c r="O448" s="57"/>
      <c r="P448" s="57"/>
      <c r="Q448" s="57"/>
      <c r="R448" s="57"/>
      <c r="S448" s="57"/>
      <c r="T448" s="57"/>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row>
    <row r="449" spans="1:133" x14ac:dyDescent="0.3">
      <c r="A449" s="41"/>
      <c r="B449" s="57"/>
      <c r="C449" s="57"/>
      <c r="D449" s="57"/>
      <c r="E449" s="57"/>
      <c r="F449" s="57"/>
      <c r="G449" s="57"/>
      <c r="H449" s="57"/>
      <c r="I449" s="57"/>
      <c r="J449" s="57"/>
      <c r="K449" s="57"/>
      <c r="L449" s="57"/>
      <c r="M449" s="57"/>
      <c r="N449" s="57"/>
      <c r="O449" s="57"/>
      <c r="P449" s="57"/>
      <c r="Q449" s="57"/>
      <c r="R449" s="57"/>
      <c r="S449" s="57"/>
      <c r="T449" s="57"/>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row>
    <row r="450" spans="1:133" x14ac:dyDescent="0.3">
      <c r="A450" s="41"/>
      <c r="B450" s="57"/>
      <c r="C450" s="57"/>
      <c r="D450" s="57"/>
      <c r="E450" s="57"/>
      <c r="F450" s="57"/>
      <c r="G450" s="57"/>
      <c r="H450" s="57"/>
      <c r="I450" s="57"/>
      <c r="J450" s="57"/>
      <c r="K450" s="57"/>
      <c r="L450" s="57"/>
      <c r="M450" s="57"/>
      <c r="N450" s="57"/>
      <c r="O450" s="57"/>
      <c r="P450" s="57"/>
      <c r="Q450" s="57"/>
      <c r="R450" s="57"/>
      <c r="S450" s="57"/>
      <c r="T450" s="57"/>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row>
    <row r="451" spans="1:133" x14ac:dyDescent="0.3">
      <c r="A451" s="41"/>
      <c r="B451" s="57"/>
      <c r="C451" s="57"/>
      <c r="D451" s="57"/>
      <c r="E451" s="57"/>
      <c r="F451" s="57"/>
      <c r="G451" s="57"/>
      <c r="H451" s="57"/>
      <c r="I451" s="57"/>
      <c r="J451" s="57"/>
      <c r="K451" s="57"/>
      <c r="L451" s="57"/>
      <c r="M451" s="57"/>
      <c r="N451" s="57"/>
      <c r="O451" s="57"/>
      <c r="P451" s="57"/>
      <c r="Q451" s="57"/>
      <c r="R451" s="57"/>
      <c r="S451" s="57"/>
      <c r="T451" s="57"/>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41"/>
      <c r="DH451" s="41"/>
      <c r="DI451" s="41"/>
      <c r="DJ451" s="41"/>
      <c r="DK451" s="41"/>
      <c r="DL451" s="41"/>
      <c r="DM451" s="41"/>
      <c r="DN451" s="41"/>
      <c r="DO451" s="41"/>
      <c r="DP451" s="41"/>
      <c r="DQ451" s="41"/>
      <c r="DR451" s="41"/>
      <c r="DS451" s="41"/>
      <c r="DT451" s="41"/>
      <c r="DU451" s="41"/>
      <c r="DV451" s="41"/>
      <c r="DW451" s="41"/>
      <c r="DX451" s="41"/>
      <c r="DY451" s="41"/>
      <c r="DZ451" s="41"/>
      <c r="EA451" s="41"/>
      <c r="EB451" s="41"/>
      <c r="EC451" s="41"/>
    </row>
    <row r="452" spans="1:133" x14ac:dyDescent="0.3">
      <c r="A452" s="41"/>
      <c r="B452" s="57"/>
      <c r="C452" s="57"/>
      <c r="D452" s="57"/>
      <c r="E452" s="57"/>
      <c r="F452" s="57"/>
      <c r="G452" s="57"/>
      <c r="H452" s="57"/>
      <c r="I452" s="57"/>
      <c r="J452" s="57"/>
      <c r="K452" s="57"/>
      <c r="L452" s="57"/>
      <c r="M452" s="57"/>
      <c r="N452" s="57"/>
      <c r="O452" s="57"/>
      <c r="P452" s="57"/>
      <c r="Q452" s="57"/>
      <c r="R452" s="57"/>
      <c r="S452" s="57"/>
      <c r="T452" s="57"/>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41"/>
      <c r="DH452" s="41"/>
      <c r="DI452" s="41"/>
      <c r="DJ452" s="41"/>
      <c r="DK452" s="41"/>
      <c r="DL452" s="41"/>
      <c r="DM452" s="41"/>
      <c r="DN452" s="41"/>
      <c r="DO452" s="41"/>
      <c r="DP452" s="41"/>
      <c r="DQ452" s="41"/>
      <c r="DR452" s="41"/>
      <c r="DS452" s="41"/>
      <c r="DT452" s="41"/>
      <c r="DU452" s="41"/>
      <c r="DV452" s="41"/>
      <c r="DW452" s="41"/>
      <c r="DX452" s="41"/>
      <c r="DY452" s="41"/>
      <c r="DZ452" s="41"/>
      <c r="EA452" s="41"/>
      <c r="EB452" s="41"/>
      <c r="EC452" s="41"/>
    </row>
    <row r="453" spans="1:133" x14ac:dyDescent="0.3">
      <c r="A453" s="41"/>
      <c r="B453" s="57"/>
      <c r="C453" s="57"/>
      <c r="D453" s="57"/>
      <c r="E453" s="57"/>
      <c r="F453" s="57"/>
      <c r="G453" s="57"/>
      <c r="H453" s="57"/>
      <c r="I453" s="57"/>
      <c r="J453" s="57"/>
      <c r="K453" s="57"/>
      <c r="L453" s="57"/>
      <c r="M453" s="57"/>
      <c r="N453" s="57"/>
      <c r="O453" s="57"/>
      <c r="P453" s="57"/>
      <c r="Q453" s="57"/>
      <c r="R453" s="57"/>
      <c r="S453" s="57"/>
      <c r="T453" s="57"/>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41"/>
      <c r="DH453" s="41"/>
      <c r="DI453" s="41"/>
      <c r="DJ453" s="41"/>
      <c r="DK453" s="41"/>
      <c r="DL453" s="41"/>
      <c r="DM453" s="41"/>
      <c r="DN453" s="41"/>
      <c r="DO453" s="41"/>
      <c r="DP453" s="41"/>
      <c r="DQ453" s="41"/>
      <c r="DR453" s="41"/>
      <c r="DS453" s="41"/>
      <c r="DT453" s="41"/>
      <c r="DU453" s="41"/>
      <c r="DV453" s="41"/>
      <c r="DW453" s="41"/>
      <c r="DX453" s="41"/>
      <c r="DY453" s="41"/>
      <c r="DZ453" s="41"/>
      <c r="EA453" s="41"/>
      <c r="EB453" s="41"/>
      <c r="EC453" s="41"/>
    </row>
    <row r="454" spans="1:133" x14ac:dyDescent="0.3">
      <c r="A454" s="41"/>
      <c r="B454" s="57"/>
      <c r="C454" s="57"/>
      <c r="D454" s="57"/>
      <c r="E454" s="57"/>
      <c r="F454" s="57"/>
      <c r="G454" s="57"/>
      <c r="H454" s="57"/>
      <c r="I454" s="57"/>
      <c r="J454" s="57"/>
      <c r="K454" s="57"/>
      <c r="L454" s="57"/>
      <c r="M454" s="57"/>
      <c r="N454" s="57"/>
      <c r="O454" s="57"/>
      <c r="P454" s="57"/>
      <c r="Q454" s="57"/>
      <c r="R454" s="57"/>
      <c r="S454" s="57"/>
      <c r="T454" s="57"/>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row>
    <row r="455" spans="1:133" x14ac:dyDescent="0.3">
      <c r="A455" s="41"/>
      <c r="B455" s="57"/>
      <c r="C455" s="57"/>
      <c r="D455" s="57"/>
      <c r="E455" s="57"/>
      <c r="F455" s="57"/>
      <c r="G455" s="57"/>
      <c r="H455" s="57"/>
      <c r="I455" s="57"/>
      <c r="J455" s="57"/>
      <c r="K455" s="57"/>
      <c r="L455" s="57"/>
      <c r="M455" s="57"/>
      <c r="N455" s="57"/>
      <c r="O455" s="57"/>
      <c r="P455" s="57"/>
      <c r="Q455" s="57"/>
      <c r="R455" s="57"/>
      <c r="S455" s="57"/>
      <c r="T455" s="57"/>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c r="CX455" s="41"/>
      <c r="CY455" s="41"/>
      <c r="CZ455" s="41"/>
      <c r="DA455" s="41"/>
      <c r="DB455" s="41"/>
      <c r="DC455" s="41"/>
      <c r="DD455" s="41"/>
      <c r="DE455" s="41"/>
      <c r="DF455" s="41"/>
      <c r="DG455" s="41"/>
      <c r="DH455" s="41"/>
      <c r="DI455" s="41"/>
      <c r="DJ455" s="41"/>
      <c r="DK455" s="41"/>
      <c r="DL455" s="41"/>
      <c r="DM455" s="41"/>
      <c r="DN455" s="41"/>
      <c r="DO455" s="41"/>
      <c r="DP455" s="41"/>
      <c r="DQ455" s="41"/>
      <c r="DR455" s="41"/>
      <c r="DS455" s="41"/>
      <c r="DT455" s="41"/>
      <c r="DU455" s="41"/>
      <c r="DV455" s="41"/>
      <c r="DW455" s="41"/>
      <c r="DX455" s="41"/>
      <c r="DY455" s="41"/>
      <c r="DZ455" s="41"/>
      <c r="EA455" s="41"/>
      <c r="EB455" s="41"/>
      <c r="EC455" s="41"/>
    </row>
    <row r="456" spans="1:133" x14ac:dyDescent="0.3">
      <c r="A456" s="41"/>
      <c r="B456" s="57"/>
      <c r="C456" s="57"/>
      <c r="D456" s="57"/>
      <c r="E456" s="57"/>
      <c r="F456" s="57"/>
      <c r="G456" s="57"/>
      <c r="H456" s="57"/>
      <c r="I456" s="57"/>
      <c r="J456" s="57"/>
      <c r="K456" s="57"/>
      <c r="L456" s="57"/>
      <c r="M456" s="57"/>
      <c r="N456" s="57"/>
      <c r="O456" s="57"/>
      <c r="P456" s="57"/>
      <c r="Q456" s="57"/>
      <c r="R456" s="57"/>
      <c r="S456" s="57"/>
      <c r="T456" s="57"/>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row>
    <row r="457" spans="1:133" x14ac:dyDescent="0.3">
      <c r="A457" s="41"/>
      <c r="B457" s="57"/>
      <c r="C457" s="57"/>
      <c r="D457" s="57"/>
      <c r="E457" s="57"/>
      <c r="F457" s="57"/>
      <c r="G457" s="57"/>
      <c r="H457" s="57"/>
      <c r="I457" s="57"/>
      <c r="J457" s="57"/>
      <c r="K457" s="57"/>
      <c r="L457" s="57"/>
      <c r="M457" s="57"/>
      <c r="N457" s="57"/>
      <c r="O457" s="57"/>
      <c r="P457" s="57"/>
      <c r="Q457" s="57"/>
      <c r="R457" s="57"/>
      <c r="S457" s="57"/>
      <c r="T457" s="57"/>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row>
    <row r="458" spans="1:133" x14ac:dyDescent="0.3">
      <c r="A458" s="41"/>
      <c r="B458" s="57"/>
      <c r="C458" s="57"/>
      <c r="D458" s="57"/>
      <c r="E458" s="57"/>
      <c r="F458" s="57"/>
      <c r="G458" s="57"/>
      <c r="H458" s="57"/>
      <c r="I458" s="57"/>
      <c r="J458" s="57"/>
      <c r="K458" s="57"/>
      <c r="L458" s="57"/>
      <c r="M458" s="57"/>
      <c r="N458" s="57"/>
      <c r="O458" s="57"/>
      <c r="P458" s="57"/>
      <c r="Q458" s="57"/>
      <c r="R458" s="57"/>
      <c r="S458" s="57"/>
      <c r="T458" s="57"/>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row>
    <row r="459" spans="1:133" x14ac:dyDescent="0.3">
      <c r="A459" s="41"/>
      <c r="B459" s="57"/>
      <c r="C459" s="57"/>
      <c r="D459" s="57"/>
      <c r="E459" s="57"/>
      <c r="F459" s="57"/>
      <c r="G459" s="57"/>
      <c r="H459" s="57"/>
      <c r="I459" s="57"/>
      <c r="J459" s="57"/>
      <c r="K459" s="57"/>
      <c r="L459" s="57"/>
      <c r="M459" s="57"/>
      <c r="N459" s="57"/>
      <c r="O459" s="57"/>
      <c r="P459" s="57"/>
      <c r="Q459" s="57"/>
      <c r="R459" s="57"/>
      <c r="S459" s="57"/>
      <c r="T459" s="57"/>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row>
    <row r="460" spans="1:133" x14ac:dyDescent="0.3">
      <c r="A460" s="41"/>
      <c r="B460" s="57"/>
      <c r="C460" s="57"/>
      <c r="D460" s="57"/>
      <c r="E460" s="57"/>
      <c r="F460" s="57"/>
      <c r="G460" s="57"/>
      <c r="H460" s="57"/>
      <c r="I460" s="57"/>
      <c r="J460" s="57"/>
      <c r="K460" s="57"/>
      <c r="L460" s="57"/>
      <c r="M460" s="57"/>
      <c r="N460" s="57"/>
      <c r="O460" s="57"/>
      <c r="P460" s="57"/>
      <c r="Q460" s="57"/>
      <c r="R460" s="57"/>
      <c r="S460" s="57"/>
      <c r="T460" s="57"/>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c r="CX460" s="41"/>
      <c r="CY460" s="41"/>
      <c r="CZ460" s="41"/>
      <c r="DA460" s="41"/>
      <c r="DB460" s="41"/>
      <c r="DC460" s="41"/>
      <c r="DD460" s="41"/>
      <c r="DE460" s="41"/>
      <c r="DF460" s="41"/>
      <c r="DG460" s="41"/>
      <c r="DH460" s="41"/>
      <c r="DI460" s="41"/>
      <c r="DJ460" s="41"/>
      <c r="DK460" s="41"/>
      <c r="DL460" s="41"/>
      <c r="DM460" s="41"/>
      <c r="DN460" s="41"/>
      <c r="DO460" s="41"/>
      <c r="DP460" s="41"/>
      <c r="DQ460" s="41"/>
      <c r="DR460" s="41"/>
      <c r="DS460" s="41"/>
      <c r="DT460" s="41"/>
      <c r="DU460" s="41"/>
      <c r="DV460" s="41"/>
      <c r="DW460" s="41"/>
      <c r="DX460" s="41"/>
      <c r="DY460" s="41"/>
      <c r="DZ460" s="41"/>
      <c r="EA460" s="41"/>
      <c r="EB460" s="41"/>
      <c r="EC460" s="41"/>
    </row>
    <row r="461" spans="1:133" x14ac:dyDescent="0.3">
      <c r="A461" s="41"/>
      <c r="B461" s="57"/>
      <c r="C461" s="57"/>
      <c r="D461" s="57"/>
      <c r="E461" s="57"/>
      <c r="F461" s="57"/>
      <c r="G461" s="57"/>
      <c r="H461" s="57"/>
      <c r="I461" s="57"/>
      <c r="J461" s="57"/>
      <c r="K461" s="57"/>
      <c r="L461" s="57"/>
      <c r="M461" s="57"/>
      <c r="N461" s="57"/>
      <c r="O461" s="57"/>
      <c r="P461" s="57"/>
      <c r="Q461" s="57"/>
      <c r="R461" s="57"/>
      <c r="S461" s="57"/>
      <c r="T461" s="57"/>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c r="CX461" s="41"/>
      <c r="CY461" s="41"/>
      <c r="CZ461" s="41"/>
      <c r="DA461" s="41"/>
      <c r="DB461" s="41"/>
      <c r="DC461" s="41"/>
      <c r="DD461" s="41"/>
      <c r="DE461" s="41"/>
      <c r="DF461" s="41"/>
      <c r="DG461" s="41"/>
      <c r="DH461" s="41"/>
      <c r="DI461" s="41"/>
      <c r="DJ461" s="41"/>
      <c r="DK461" s="41"/>
      <c r="DL461" s="41"/>
      <c r="DM461" s="41"/>
      <c r="DN461" s="41"/>
      <c r="DO461" s="41"/>
      <c r="DP461" s="41"/>
      <c r="DQ461" s="41"/>
      <c r="DR461" s="41"/>
      <c r="DS461" s="41"/>
      <c r="DT461" s="41"/>
      <c r="DU461" s="41"/>
      <c r="DV461" s="41"/>
      <c r="DW461" s="41"/>
      <c r="DX461" s="41"/>
      <c r="DY461" s="41"/>
      <c r="DZ461" s="41"/>
      <c r="EA461" s="41"/>
      <c r="EB461" s="41"/>
      <c r="EC461" s="41"/>
    </row>
    <row r="462" spans="1:133" x14ac:dyDescent="0.3">
      <c r="A462" s="41"/>
      <c r="B462" s="57"/>
      <c r="C462" s="57"/>
      <c r="D462" s="57"/>
      <c r="E462" s="57"/>
      <c r="F462" s="57"/>
      <c r="G462" s="57"/>
      <c r="H462" s="57"/>
      <c r="I462" s="57"/>
      <c r="J462" s="57"/>
      <c r="K462" s="57"/>
      <c r="L462" s="57"/>
      <c r="M462" s="57"/>
      <c r="N462" s="57"/>
      <c r="O462" s="57"/>
      <c r="P462" s="57"/>
      <c r="Q462" s="57"/>
      <c r="R462" s="57"/>
      <c r="S462" s="57"/>
      <c r="T462" s="57"/>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row>
    <row r="463" spans="1:133" x14ac:dyDescent="0.3">
      <c r="A463" s="41"/>
      <c r="B463" s="57"/>
      <c r="C463" s="57"/>
      <c r="D463" s="57"/>
      <c r="E463" s="57"/>
      <c r="F463" s="57"/>
      <c r="G463" s="57"/>
      <c r="H463" s="57"/>
      <c r="I463" s="57"/>
      <c r="J463" s="57"/>
      <c r="K463" s="57"/>
      <c r="L463" s="57"/>
      <c r="M463" s="57"/>
      <c r="N463" s="57"/>
      <c r="O463" s="57"/>
      <c r="P463" s="57"/>
      <c r="Q463" s="57"/>
      <c r="R463" s="57"/>
      <c r="S463" s="57"/>
      <c r="T463" s="57"/>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V463" s="41"/>
      <c r="DW463" s="41"/>
      <c r="DX463" s="41"/>
      <c r="DY463" s="41"/>
      <c r="DZ463" s="41"/>
      <c r="EA463" s="41"/>
      <c r="EB463" s="41"/>
      <c r="EC463" s="41"/>
    </row>
    <row r="464" spans="1:133" x14ac:dyDescent="0.3">
      <c r="A464" s="41"/>
      <c r="B464" s="57"/>
      <c r="C464" s="57"/>
      <c r="D464" s="57"/>
      <c r="E464" s="57"/>
      <c r="F464" s="57"/>
      <c r="G464" s="57"/>
      <c r="H464" s="57"/>
      <c r="I464" s="57"/>
      <c r="J464" s="57"/>
      <c r="K464" s="57"/>
      <c r="L464" s="57"/>
      <c r="M464" s="57"/>
      <c r="N464" s="57"/>
      <c r="O464" s="57"/>
      <c r="P464" s="57"/>
      <c r="Q464" s="57"/>
      <c r="R464" s="57"/>
      <c r="S464" s="57"/>
      <c r="T464" s="57"/>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c r="CX464" s="41"/>
      <c r="CY464" s="41"/>
      <c r="CZ464" s="41"/>
      <c r="DA464" s="41"/>
      <c r="DB464" s="41"/>
      <c r="DC464" s="41"/>
      <c r="DD464" s="41"/>
      <c r="DE464" s="41"/>
      <c r="DF464" s="41"/>
      <c r="DG464" s="41"/>
      <c r="DH464" s="41"/>
      <c r="DI464" s="41"/>
      <c r="DJ464" s="41"/>
      <c r="DK464" s="41"/>
      <c r="DL464" s="41"/>
      <c r="DM464" s="41"/>
      <c r="DN464" s="41"/>
      <c r="DO464" s="41"/>
      <c r="DP464" s="41"/>
      <c r="DQ464" s="41"/>
      <c r="DR464" s="41"/>
      <c r="DS464" s="41"/>
      <c r="DT464" s="41"/>
      <c r="DU464" s="41"/>
      <c r="DV464" s="41"/>
      <c r="DW464" s="41"/>
      <c r="DX464" s="41"/>
      <c r="DY464" s="41"/>
      <c r="DZ464" s="41"/>
      <c r="EA464" s="41"/>
      <c r="EB464" s="41"/>
      <c r="EC464" s="41"/>
    </row>
    <row r="465" spans="1:133" x14ac:dyDescent="0.3">
      <c r="A465" s="41"/>
      <c r="B465" s="57"/>
      <c r="C465" s="57"/>
      <c r="D465" s="57"/>
      <c r="E465" s="57"/>
      <c r="F465" s="57"/>
      <c r="G465" s="57"/>
      <c r="H465" s="57"/>
      <c r="I465" s="57"/>
      <c r="J465" s="57"/>
      <c r="K465" s="57"/>
      <c r="L465" s="57"/>
      <c r="M465" s="57"/>
      <c r="N465" s="57"/>
      <c r="O465" s="57"/>
      <c r="P465" s="57"/>
      <c r="Q465" s="57"/>
      <c r="R465" s="57"/>
      <c r="S465" s="57"/>
      <c r="T465" s="57"/>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c r="CX465" s="41"/>
      <c r="CY465" s="41"/>
      <c r="CZ465" s="41"/>
      <c r="DA465" s="41"/>
      <c r="DB465" s="41"/>
      <c r="DC465" s="41"/>
      <c r="DD465" s="41"/>
      <c r="DE465" s="41"/>
      <c r="DF465" s="41"/>
      <c r="DG465" s="41"/>
      <c r="DH465" s="41"/>
      <c r="DI465" s="41"/>
      <c r="DJ465" s="41"/>
      <c r="DK465" s="41"/>
      <c r="DL465" s="41"/>
      <c r="DM465" s="41"/>
      <c r="DN465" s="41"/>
      <c r="DO465" s="41"/>
      <c r="DP465" s="41"/>
      <c r="DQ465" s="41"/>
      <c r="DR465" s="41"/>
      <c r="DS465" s="41"/>
      <c r="DT465" s="41"/>
      <c r="DU465" s="41"/>
      <c r="DV465" s="41"/>
      <c r="DW465" s="41"/>
      <c r="DX465" s="41"/>
      <c r="DY465" s="41"/>
      <c r="DZ465" s="41"/>
      <c r="EA465" s="41"/>
      <c r="EB465" s="41"/>
      <c r="EC465" s="41"/>
    </row>
    <row r="466" spans="1:133" x14ac:dyDescent="0.3">
      <c r="A466" s="41"/>
      <c r="B466" s="57"/>
      <c r="C466" s="57"/>
      <c r="D466" s="57"/>
      <c r="E466" s="57"/>
      <c r="F466" s="57"/>
      <c r="G466" s="57"/>
      <c r="H466" s="57"/>
      <c r="I466" s="57"/>
      <c r="J466" s="57"/>
      <c r="K466" s="57"/>
      <c r="L466" s="57"/>
      <c r="M466" s="57"/>
      <c r="N466" s="57"/>
      <c r="O466" s="57"/>
      <c r="P466" s="57"/>
      <c r="Q466" s="57"/>
      <c r="R466" s="57"/>
      <c r="S466" s="57"/>
      <c r="T466" s="57"/>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row>
    <row r="467" spans="1:133" x14ac:dyDescent="0.3">
      <c r="A467" s="41"/>
      <c r="B467" s="57"/>
      <c r="C467" s="57"/>
      <c r="D467" s="57"/>
      <c r="E467" s="57"/>
      <c r="F467" s="57"/>
      <c r="G467" s="57"/>
      <c r="H467" s="57"/>
      <c r="I467" s="57"/>
      <c r="J467" s="57"/>
      <c r="K467" s="57"/>
      <c r="L467" s="57"/>
      <c r="M467" s="57"/>
      <c r="N467" s="57"/>
      <c r="O467" s="57"/>
      <c r="P467" s="57"/>
      <c r="Q467" s="57"/>
      <c r="R467" s="57"/>
      <c r="S467" s="57"/>
      <c r="T467" s="57"/>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row>
    <row r="468" spans="1:133" x14ac:dyDescent="0.3">
      <c r="A468" s="41"/>
      <c r="B468" s="57"/>
      <c r="C468" s="57"/>
      <c r="D468" s="57"/>
      <c r="E468" s="57"/>
      <c r="F468" s="57"/>
      <c r="G468" s="57"/>
      <c r="H468" s="57"/>
      <c r="I468" s="57"/>
      <c r="J468" s="57"/>
      <c r="K468" s="57"/>
      <c r="L468" s="57"/>
      <c r="M468" s="57"/>
      <c r="N468" s="57"/>
      <c r="O468" s="57"/>
      <c r="P468" s="57"/>
      <c r="Q468" s="57"/>
      <c r="R468" s="57"/>
      <c r="S468" s="57"/>
      <c r="T468" s="57"/>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row>
    <row r="469" spans="1:133" x14ac:dyDescent="0.3">
      <c r="A469" s="41"/>
      <c r="B469" s="57"/>
      <c r="C469" s="57"/>
      <c r="D469" s="57"/>
      <c r="E469" s="57"/>
      <c r="F469" s="57"/>
      <c r="G469" s="57"/>
      <c r="H469" s="57"/>
      <c r="I469" s="57"/>
      <c r="J469" s="57"/>
      <c r="K469" s="57"/>
      <c r="L469" s="57"/>
      <c r="M469" s="57"/>
      <c r="N469" s="57"/>
      <c r="O469" s="57"/>
      <c r="P469" s="57"/>
      <c r="Q469" s="57"/>
      <c r="R469" s="57"/>
      <c r="S469" s="57"/>
      <c r="T469" s="57"/>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row>
    <row r="470" spans="1:133" x14ac:dyDescent="0.3">
      <c r="A470" s="41"/>
      <c r="B470" s="57"/>
      <c r="C470" s="57"/>
      <c r="D470" s="57"/>
      <c r="E470" s="57"/>
      <c r="F470" s="57"/>
      <c r="G470" s="57"/>
      <c r="H470" s="57"/>
      <c r="I470" s="57"/>
      <c r="J470" s="57"/>
      <c r="K470" s="57"/>
      <c r="L470" s="57"/>
      <c r="M470" s="57"/>
      <c r="N470" s="57"/>
      <c r="O470" s="57"/>
      <c r="P470" s="57"/>
      <c r="Q470" s="57"/>
      <c r="R470" s="57"/>
      <c r="S470" s="57"/>
      <c r="T470" s="57"/>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row>
    <row r="471" spans="1:133" x14ac:dyDescent="0.3">
      <c r="A471" s="41"/>
      <c r="B471" s="57"/>
      <c r="C471" s="57"/>
      <c r="D471" s="57"/>
      <c r="E471" s="57"/>
      <c r="F471" s="57"/>
      <c r="G471" s="57"/>
      <c r="H471" s="57"/>
      <c r="I471" s="57"/>
      <c r="J471" s="57"/>
      <c r="K471" s="57"/>
      <c r="L471" s="57"/>
      <c r="M471" s="57"/>
      <c r="N471" s="57"/>
      <c r="O471" s="57"/>
      <c r="P471" s="57"/>
      <c r="Q471" s="57"/>
      <c r="R471" s="57"/>
      <c r="S471" s="57"/>
      <c r="T471" s="57"/>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row>
    <row r="472" spans="1:133" x14ac:dyDescent="0.3">
      <c r="A472" s="41"/>
      <c r="B472" s="57"/>
      <c r="C472" s="57"/>
      <c r="D472" s="57"/>
      <c r="E472" s="57"/>
      <c r="F472" s="57"/>
      <c r="G472" s="57"/>
      <c r="H472" s="57"/>
      <c r="I472" s="57"/>
      <c r="J472" s="57"/>
      <c r="K472" s="57"/>
      <c r="L472" s="57"/>
      <c r="M472" s="57"/>
      <c r="N472" s="57"/>
      <c r="O472" s="57"/>
      <c r="P472" s="57"/>
      <c r="Q472" s="57"/>
      <c r="R472" s="57"/>
      <c r="S472" s="57"/>
      <c r="T472" s="57"/>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row>
    <row r="473" spans="1:133" x14ac:dyDescent="0.3">
      <c r="A473" s="41"/>
      <c r="B473" s="57"/>
      <c r="C473" s="57"/>
      <c r="D473" s="57"/>
      <c r="E473" s="57"/>
      <c r="F473" s="57"/>
      <c r="G473" s="57"/>
      <c r="H473" s="57"/>
      <c r="I473" s="57"/>
      <c r="J473" s="57"/>
      <c r="K473" s="57"/>
      <c r="L473" s="57"/>
      <c r="M473" s="57"/>
      <c r="N473" s="57"/>
      <c r="O473" s="57"/>
      <c r="P473" s="57"/>
      <c r="Q473" s="57"/>
      <c r="R473" s="57"/>
      <c r="S473" s="57"/>
      <c r="T473" s="57"/>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row>
    <row r="474" spans="1:133" x14ac:dyDescent="0.3">
      <c r="A474" s="41"/>
      <c r="B474" s="57"/>
      <c r="C474" s="57"/>
      <c r="D474" s="57"/>
      <c r="E474" s="57"/>
      <c r="F474" s="57"/>
      <c r="G474" s="57"/>
      <c r="H474" s="57"/>
      <c r="I474" s="57"/>
      <c r="J474" s="57"/>
      <c r="K474" s="57"/>
      <c r="L474" s="57"/>
      <c r="M474" s="57"/>
      <c r="N474" s="57"/>
      <c r="O474" s="57"/>
      <c r="P474" s="57"/>
      <c r="Q474" s="57"/>
      <c r="R474" s="57"/>
      <c r="S474" s="57"/>
      <c r="T474" s="57"/>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row>
    <row r="475" spans="1:133" x14ac:dyDescent="0.3">
      <c r="A475" s="41"/>
      <c r="B475" s="57"/>
      <c r="C475" s="57"/>
      <c r="D475" s="57"/>
      <c r="E475" s="57"/>
      <c r="F475" s="57"/>
      <c r="G475" s="57"/>
      <c r="H475" s="57"/>
      <c r="I475" s="57"/>
      <c r="J475" s="57"/>
      <c r="K475" s="57"/>
      <c r="L475" s="57"/>
      <c r="M475" s="57"/>
      <c r="N475" s="57"/>
      <c r="O475" s="57"/>
      <c r="P475" s="57"/>
      <c r="Q475" s="57"/>
      <c r="R475" s="57"/>
      <c r="S475" s="57"/>
      <c r="T475" s="57"/>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row>
    <row r="476" spans="1:133" x14ac:dyDescent="0.3">
      <c r="A476" s="41"/>
      <c r="B476" s="57"/>
      <c r="C476" s="57"/>
      <c r="D476" s="57"/>
      <c r="E476" s="57"/>
      <c r="F476" s="57"/>
      <c r="G476" s="57"/>
      <c r="H476" s="57"/>
      <c r="I476" s="57"/>
      <c r="J476" s="57"/>
      <c r="K476" s="57"/>
      <c r="L476" s="57"/>
      <c r="M476" s="57"/>
      <c r="N476" s="57"/>
      <c r="O476" s="57"/>
      <c r="P476" s="57"/>
      <c r="Q476" s="57"/>
      <c r="R476" s="57"/>
      <c r="S476" s="57"/>
      <c r="T476" s="57"/>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row>
    <row r="477" spans="1:133" x14ac:dyDescent="0.3">
      <c r="A477" s="41"/>
      <c r="B477" s="57"/>
      <c r="C477" s="57"/>
      <c r="D477" s="57"/>
      <c r="E477" s="57"/>
      <c r="F477" s="57"/>
      <c r="G477" s="57"/>
      <c r="H477" s="57"/>
      <c r="I477" s="57"/>
      <c r="J477" s="57"/>
      <c r="K477" s="57"/>
      <c r="L477" s="57"/>
      <c r="M477" s="57"/>
      <c r="N477" s="57"/>
      <c r="O477" s="57"/>
      <c r="P477" s="57"/>
      <c r="Q477" s="57"/>
      <c r="R477" s="57"/>
      <c r="S477" s="57"/>
      <c r="T477" s="57"/>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row>
    <row r="478" spans="1:133" x14ac:dyDescent="0.3">
      <c r="A478" s="41"/>
      <c r="B478" s="57"/>
      <c r="C478" s="57"/>
      <c r="D478" s="57"/>
      <c r="E478" s="57"/>
      <c r="F478" s="57"/>
      <c r="G478" s="57"/>
      <c r="H478" s="57"/>
      <c r="I478" s="57"/>
      <c r="J478" s="57"/>
      <c r="K478" s="57"/>
      <c r="L478" s="57"/>
      <c r="M478" s="57"/>
      <c r="N478" s="57"/>
      <c r="O478" s="57"/>
      <c r="P478" s="57"/>
      <c r="Q478" s="57"/>
      <c r="R478" s="57"/>
      <c r="S478" s="57"/>
      <c r="T478" s="57"/>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row>
    <row r="479" spans="1:133" x14ac:dyDescent="0.3">
      <c r="A479" s="41"/>
      <c r="B479" s="57"/>
      <c r="C479" s="57"/>
      <c r="D479" s="57"/>
      <c r="E479" s="57"/>
      <c r="F479" s="57"/>
      <c r="G479" s="57"/>
      <c r="H479" s="57"/>
      <c r="I479" s="57"/>
      <c r="J479" s="57"/>
      <c r="K479" s="57"/>
      <c r="L479" s="57"/>
      <c r="M479" s="57"/>
      <c r="N479" s="57"/>
      <c r="O479" s="57"/>
      <c r="P479" s="57"/>
      <c r="Q479" s="57"/>
      <c r="R479" s="57"/>
      <c r="S479" s="57"/>
      <c r="T479" s="57"/>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row>
    <row r="480" spans="1:133" x14ac:dyDescent="0.3">
      <c r="A480" s="41"/>
      <c r="B480" s="57"/>
      <c r="C480" s="57"/>
      <c r="D480" s="57"/>
      <c r="E480" s="57"/>
      <c r="F480" s="57"/>
      <c r="G480" s="57"/>
      <c r="H480" s="57"/>
      <c r="I480" s="57"/>
      <c r="J480" s="57"/>
      <c r="K480" s="57"/>
      <c r="L480" s="57"/>
      <c r="M480" s="57"/>
      <c r="N480" s="57"/>
      <c r="O480" s="57"/>
      <c r="P480" s="57"/>
      <c r="Q480" s="57"/>
      <c r="R480" s="57"/>
      <c r="S480" s="57"/>
      <c r="T480" s="57"/>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row>
    <row r="481" spans="1:133" x14ac:dyDescent="0.3">
      <c r="A481" s="41"/>
      <c r="B481" s="57"/>
      <c r="C481" s="57"/>
      <c r="D481" s="57"/>
      <c r="E481" s="57"/>
      <c r="F481" s="57"/>
      <c r="G481" s="57"/>
      <c r="H481" s="57"/>
      <c r="I481" s="57"/>
      <c r="J481" s="57"/>
      <c r="K481" s="57"/>
      <c r="L481" s="57"/>
      <c r="M481" s="57"/>
      <c r="N481" s="57"/>
      <c r="O481" s="57"/>
      <c r="P481" s="57"/>
      <c r="Q481" s="57"/>
      <c r="R481" s="57"/>
      <c r="S481" s="57"/>
      <c r="T481" s="57"/>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row>
    <row r="482" spans="1:133" x14ac:dyDescent="0.3">
      <c r="A482" s="41"/>
      <c r="B482" s="57"/>
      <c r="C482" s="57"/>
      <c r="D482" s="57"/>
      <c r="E482" s="57"/>
      <c r="F482" s="57"/>
      <c r="G482" s="57"/>
      <c r="H482" s="57"/>
      <c r="I482" s="57"/>
      <c r="J482" s="57"/>
      <c r="K482" s="57"/>
      <c r="L482" s="57"/>
      <c r="M482" s="57"/>
      <c r="N482" s="57"/>
      <c r="O482" s="57"/>
      <c r="P482" s="57"/>
      <c r="Q482" s="57"/>
      <c r="R482" s="57"/>
      <c r="S482" s="57"/>
      <c r="T482" s="57"/>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row>
    <row r="483" spans="1:133" x14ac:dyDescent="0.3">
      <c r="A483" s="41"/>
      <c r="B483" s="57"/>
      <c r="C483" s="57"/>
      <c r="D483" s="57"/>
      <c r="E483" s="57"/>
      <c r="F483" s="57"/>
      <c r="G483" s="57"/>
      <c r="H483" s="57"/>
      <c r="I483" s="57"/>
      <c r="J483" s="57"/>
      <c r="K483" s="57"/>
      <c r="L483" s="57"/>
      <c r="M483" s="57"/>
      <c r="N483" s="57"/>
      <c r="O483" s="57"/>
      <c r="P483" s="57"/>
      <c r="Q483" s="57"/>
      <c r="R483" s="57"/>
      <c r="S483" s="57"/>
      <c r="T483" s="57"/>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row>
    <row r="484" spans="1:133" x14ac:dyDescent="0.3">
      <c r="A484" s="41"/>
      <c r="B484" s="57"/>
      <c r="C484" s="57"/>
      <c r="D484" s="57"/>
      <c r="E484" s="57"/>
      <c r="F484" s="57"/>
      <c r="G484" s="57"/>
      <c r="H484" s="57"/>
      <c r="I484" s="57"/>
      <c r="J484" s="57"/>
      <c r="K484" s="57"/>
      <c r="L484" s="57"/>
      <c r="M484" s="57"/>
      <c r="N484" s="57"/>
      <c r="O484" s="57"/>
      <c r="P484" s="57"/>
      <c r="Q484" s="57"/>
      <c r="R484" s="57"/>
      <c r="S484" s="57"/>
      <c r="T484" s="57"/>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row>
    <row r="485" spans="1:133" x14ac:dyDescent="0.3">
      <c r="A485" s="41"/>
      <c r="B485" s="57"/>
      <c r="C485" s="57"/>
      <c r="D485" s="57"/>
      <c r="E485" s="57"/>
      <c r="F485" s="57"/>
      <c r="G485" s="57"/>
      <c r="H485" s="57"/>
      <c r="I485" s="57"/>
      <c r="J485" s="57"/>
      <c r="K485" s="57"/>
      <c r="L485" s="57"/>
      <c r="M485" s="57"/>
      <c r="N485" s="57"/>
      <c r="O485" s="57"/>
      <c r="P485" s="57"/>
      <c r="Q485" s="57"/>
      <c r="R485" s="57"/>
      <c r="S485" s="57"/>
      <c r="T485" s="57"/>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row>
    <row r="486" spans="1:133" x14ac:dyDescent="0.3">
      <c r="A486" s="41"/>
      <c r="B486" s="57"/>
      <c r="C486" s="57"/>
      <c r="D486" s="57"/>
      <c r="E486" s="57"/>
      <c r="F486" s="57"/>
      <c r="G486" s="57"/>
      <c r="H486" s="57"/>
      <c r="I486" s="57"/>
      <c r="J486" s="57"/>
      <c r="K486" s="57"/>
      <c r="L486" s="57"/>
      <c r="M486" s="57"/>
      <c r="N486" s="57"/>
      <c r="O486" s="57"/>
      <c r="P486" s="57"/>
      <c r="Q486" s="57"/>
      <c r="R486" s="57"/>
      <c r="S486" s="57"/>
      <c r="T486" s="57"/>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row>
    <row r="487" spans="1:133" x14ac:dyDescent="0.3">
      <c r="A487" s="41"/>
      <c r="B487" s="57"/>
      <c r="C487" s="57"/>
      <c r="D487" s="57"/>
      <c r="E487" s="57"/>
      <c r="F487" s="57"/>
      <c r="G487" s="57"/>
      <c r="H487" s="57"/>
      <c r="I487" s="57"/>
      <c r="J487" s="57"/>
      <c r="K487" s="57"/>
      <c r="L487" s="57"/>
      <c r="M487" s="57"/>
      <c r="N487" s="57"/>
      <c r="O487" s="57"/>
      <c r="P487" s="57"/>
      <c r="Q487" s="57"/>
      <c r="R487" s="57"/>
      <c r="S487" s="57"/>
      <c r="T487" s="57"/>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c r="CX487" s="41"/>
      <c r="CY487" s="41"/>
      <c r="CZ487" s="41"/>
      <c r="DA487" s="41"/>
      <c r="DB487" s="41"/>
      <c r="DC487" s="41"/>
      <c r="DD487" s="41"/>
      <c r="DE487" s="41"/>
      <c r="DF487" s="41"/>
      <c r="DG487" s="41"/>
      <c r="DH487" s="41"/>
      <c r="DI487" s="41"/>
      <c r="DJ487" s="41"/>
      <c r="DK487" s="41"/>
      <c r="DL487" s="41"/>
      <c r="DM487" s="41"/>
      <c r="DN487" s="41"/>
      <c r="DO487" s="41"/>
      <c r="DP487" s="41"/>
      <c r="DQ487" s="41"/>
      <c r="DR487" s="41"/>
      <c r="DS487" s="41"/>
      <c r="DT487" s="41"/>
      <c r="DU487" s="41"/>
      <c r="DV487" s="41"/>
      <c r="DW487" s="41"/>
      <c r="DX487" s="41"/>
      <c r="DY487" s="41"/>
      <c r="DZ487" s="41"/>
      <c r="EA487" s="41"/>
      <c r="EB487" s="41"/>
      <c r="EC487" s="41"/>
    </row>
    <row r="488" spans="1:133" x14ac:dyDescent="0.3">
      <c r="A488" s="41"/>
      <c r="B488" s="57"/>
      <c r="C488" s="57"/>
      <c r="D488" s="57"/>
      <c r="E488" s="57"/>
      <c r="F488" s="57"/>
      <c r="G488" s="57"/>
      <c r="H488" s="57"/>
      <c r="I488" s="57"/>
      <c r="J488" s="57"/>
      <c r="K488" s="57"/>
      <c r="L488" s="57"/>
      <c r="M488" s="57"/>
      <c r="N488" s="57"/>
      <c r="O488" s="57"/>
      <c r="P488" s="57"/>
      <c r="Q488" s="57"/>
      <c r="R488" s="57"/>
      <c r="S488" s="57"/>
      <c r="T488" s="57"/>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row>
    <row r="489" spans="1:133" x14ac:dyDescent="0.3">
      <c r="A489" s="41"/>
      <c r="B489" s="57"/>
      <c r="C489" s="57"/>
      <c r="D489" s="57"/>
      <c r="E489" s="57"/>
      <c r="F489" s="57"/>
      <c r="G489" s="57"/>
      <c r="H489" s="57"/>
      <c r="I489" s="57"/>
      <c r="J489" s="57"/>
      <c r="K489" s="57"/>
      <c r="L489" s="57"/>
      <c r="M489" s="57"/>
      <c r="N489" s="57"/>
      <c r="O489" s="57"/>
      <c r="P489" s="57"/>
      <c r="Q489" s="57"/>
      <c r="R489" s="57"/>
      <c r="S489" s="57"/>
      <c r="T489" s="57"/>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row>
    <row r="490" spans="1:133" x14ac:dyDescent="0.3">
      <c r="A490" s="41"/>
      <c r="B490" s="57"/>
      <c r="C490" s="57"/>
      <c r="D490" s="57"/>
      <c r="E490" s="57"/>
      <c r="F490" s="57"/>
      <c r="G490" s="57"/>
      <c r="H490" s="57"/>
      <c r="I490" s="57"/>
      <c r="J490" s="57"/>
      <c r="K490" s="57"/>
      <c r="L490" s="57"/>
      <c r="M490" s="57"/>
      <c r="N490" s="57"/>
      <c r="O490" s="57"/>
      <c r="P490" s="57"/>
      <c r="Q490" s="57"/>
      <c r="R490" s="57"/>
      <c r="S490" s="57"/>
      <c r="T490" s="57"/>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41"/>
    </row>
    <row r="491" spans="1:133" x14ac:dyDescent="0.3">
      <c r="A491" s="41"/>
      <c r="B491" s="57"/>
      <c r="C491" s="57"/>
      <c r="D491" s="57"/>
      <c r="E491" s="57"/>
      <c r="F491" s="57"/>
      <c r="G491" s="57"/>
      <c r="H491" s="57"/>
      <c r="I491" s="57"/>
      <c r="J491" s="57"/>
      <c r="K491" s="57"/>
      <c r="L491" s="57"/>
      <c r="M491" s="57"/>
      <c r="N491" s="57"/>
      <c r="O491" s="57"/>
      <c r="P491" s="57"/>
      <c r="Q491" s="57"/>
      <c r="R491" s="57"/>
      <c r="S491" s="57"/>
      <c r="T491" s="57"/>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row>
    <row r="492" spans="1:133" x14ac:dyDescent="0.3">
      <c r="A492" s="41"/>
      <c r="B492" s="57"/>
      <c r="C492" s="57"/>
      <c r="D492" s="57"/>
      <c r="E492" s="57"/>
      <c r="F492" s="57"/>
      <c r="G492" s="57"/>
      <c r="H492" s="57"/>
      <c r="I492" s="57"/>
      <c r="J492" s="57"/>
      <c r="K492" s="57"/>
      <c r="L492" s="57"/>
      <c r="M492" s="57"/>
      <c r="N492" s="57"/>
      <c r="O492" s="57"/>
      <c r="P492" s="57"/>
      <c r="Q492" s="57"/>
      <c r="R492" s="57"/>
      <c r="S492" s="57"/>
      <c r="T492" s="57"/>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c r="CT492" s="41"/>
      <c r="CU492" s="41"/>
      <c r="CV492" s="41"/>
      <c r="CW492" s="41"/>
      <c r="CX492" s="41"/>
      <c r="CY492" s="41"/>
      <c r="CZ492" s="41"/>
      <c r="DA492" s="41"/>
      <c r="DB492" s="41"/>
      <c r="DC492" s="41"/>
      <c r="DD492" s="41"/>
      <c r="DE492" s="41"/>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41"/>
    </row>
    <row r="493" spans="1:133" x14ac:dyDescent="0.3">
      <c r="A493" s="41"/>
      <c r="B493" s="57"/>
      <c r="C493" s="57"/>
      <c r="D493" s="57"/>
      <c r="E493" s="57"/>
      <c r="F493" s="57"/>
      <c r="G493" s="57"/>
      <c r="H493" s="57"/>
      <c r="I493" s="57"/>
      <c r="J493" s="57"/>
      <c r="K493" s="57"/>
      <c r="L493" s="57"/>
      <c r="M493" s="57"/>
      <c r="N493" s="57"/>
      <c r="O493" s="57"/>
      <c r="P493" s="57"/>
      <c r="Q493" s="57"/>
      <c r="R493" s="57"/>
      <c r="S493" s="57"/>
      <c r="T493" s="57"/>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41"/>
    </row>
    <row r="494" spans="1:133" x14ac:dyDescent="0.3">
      <c r="A494" s="41"/>
      <c r="B494" s="57"/>
      <c r="C494" s="57"/>
      <c r="D494" s="57"/>
      <c r="E494" s="57"/>
      <c r="F494" s="57"/>
      <c r="G494" s="57"/>
      <c r="H494" s="57"/>
      <c r="I494" s="57"/>
      <c r="J494" s="57"/>
      <c r="K494" s="57"/>
      <c r="L494" s="57"/>
      <c r="M494" s="57"/>
      <c r="N494" s="57"/>
      <c r="O494" s="57"/>
      <c r="P494" s="57"/>
      <c r="Q494" s="57"/>
      <c r="R494" s="57"/>
      <c r="S494" s="57"/>
      <c r="T494" s="57"/>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row>
    <row r="495" spans="1:133" x14ac:dyDescent="0.3">
      <c r="A495" s="41"/>
      <c r="B495" s="57"/>
      <c r="C495" s="57"/>
      <c r="D495" s="57"/>
      <c r="E495" s="57"/>
      <c r="F495" s="57"/>
      <c r="G495" s="57"/>
      <c r="H495" s="57"/>
      <c r="I495" s="57"/>
      <c r="J495" s="57"/>
      <c r="K495" s="57"/>
      <c r="L495" s="57"/>
      <c r="M495" s="57"/>
      <c r="N495" s="57"/>
      <c r="O495" s="57"/>
      <c r="P495" s="57"/>
      <c r="Q495" s="57"/>
      <c r="R495" s="57"/>
      <c r="S495" s="57"/>
      <c r="T495" s="57"/>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c r="CX495" s="41"/>
      <c r="CY495" s="41"/>
      <c r="CZ495" s="41"/>
      <c r="DA495" s="41"/>
      <c r="DB495" s="41"/>
      <c r="DC495" s="41"/>
      <c r="DD495" s="41"/>
      <c r="DE495" s="41"/>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41"/>
    </row>
    <row r="496" spans="1:133" x14ac:dyDescent="0.3">
      <c r="A496" s="41"/>
      <c r="B496" s="57"/>
      <c r="C496" s="57"/>
      <c r="D496" s="57"/>
      <c r="E496" s="57"/>
      <c r="F496" s="57"/>
      <c r="G496" s="57"/>
      <c r="H496" s="57"/>
      <c r="I496" s="57"/>
      <c r="J496" s="57"/>
      <c r="K496" s="57"/>
      <c r="L496" s="57"/>
      <c r="M496" s="57"/>
      <c r="N496" s="57"/>
      <c r="O496" s="57"/>
      <c r="P496" s="57"/>
      <c r="Q496" s="57"/>
      <c r="R496" s="57"/>
      <c r="S496" s="57"/>
      <c r="T496" s="57"/>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row>
    <row r="497" spans="1:133" x14ac:dyDescent="0.3">
      <c r="A497" s="41"/>
      <c r="B497" s="57"/>
      <c r="C497" s="57"/>
      <c r="D497" s="57"/>
      <c r="E497" s="57"/>
      <c r="F497" s="57"/>
      <c r="G497" s="57"/>
      <c r="H497" s="57"/>
      <c r="I497" s="57"/>
      <c r="J497" s="57"/>
      <c r="K497" s="57"/>
      <c r="L497" s="57"/>
      <c r="M497" s="57"/>
      <c r="N497" s="57"/>
      <c r="O497" s="57"/>
      <c r="P497" s="57"/>
      <c r="Q497" s="57"/>
      <c r="R497" s="57"/>
      <c r="S497" s="57"/>
      <c r="T497" s="57"/>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row>
    <row r="498" spans="1:133" x14ac:dyDescent="0.3">
      <c r="A498" s="41"/>
      <c r="B498" s="57"/>
      <c r="C498" s="57"/>
      <c r="D498" s="57"/>
      <c r="E498" s="57"/>
      <c r="F498" s="57"/>
      <c r="G498" s="57"/>
      <c r="H498" s="57"/>
      <c r="I498" s="57"/>
      <c r="J498" s="57"/>
      <c r="K498" s="57"/>
      <c r="L498" s="57"/>
      <c r="M498" s="57"/>
      <c r="N498" s="57"/>
      <c r="O498" s="57"/>
      <c r="P498" s="57"/>
      <c r="Q498" s="57"/>
      <c r="R498" s="57"/>
      <c r="S498" s="57"/>
      <c r="T498" s="57"/>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row>
    <row r="499" spans="1:133" x14ac:dyDescent="0.3">
      <c r="A499" s="41"/>
      <c r="B499" s="57"/>
      <c r="C499" s="57"/>
      <c r="D499" s="57"/>
      <c r="E499" s="57"/>
      <c r="F499" s="57"/>
      <c r="G499" s="57"/>
      <c r="H499" s="57"/>
      <c r="I499" s="57"/>
      <c r="J499" s="57"/>
      <c r="K499" s="57"/>
      <c r="L499" s="57"/>
      <c r="M499" s="57"/>
      <c r="N499" s="57"/>
      <c r="O499" s="57"/>
      <c r="P499" s="57"/>
      <c r="Q499" s="57"/>
      <c r="R499" s="57"/>
      <c r="S499" s="57"/>
      <c r="T499" s="57"/>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row>
    <row r="500" spans="1:133" x14ac:dyDescent="0.3">
      <c r="A500" s="41"/>
      <c r="B500" s="57"/>
      <c r="C500" s="57"/>
      <c r="D500" s="57"/>
      <c r="E500" s="57"/>
      <c r="F500" s="57"/>
      <c r="G500" s="57"/>
      <c r="H500" s="57"/>
      <c r="I500" s="57"/>
      <c r="J500" s="57"/>
      <c r="K500" s="57"/>
      <c r="L500" s="57"/>
      <c r="M500" s="57"/>
      <c r="N500" s="57"/>
      <c r="O500" s="57"/>
      <c r="P500" s="57"/>
      <c r="Q500" s="57"/>
      <c r="R500" s="57"/>
      <c r="S500" s="57"/>
      <c r="T500" s="57"/>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row>
    <row r="501" spans="1:133" x14ac:dyDescent="0.3">
      <c r="A501" s="41"/>
      <c r="B501" s="57"/>
      <c r="C501" s="57"/>
      <c r="D501" s="57"/>
      <c r="E501" s="57"/>
      <c r="F501" s="57"/>
      <c r="G501" s="57"/>
      <c r="H501" s="57"/>
      <c r="I501" s="57"/>
      <c r="J501" s="57"/>
      <c r="K501" s="57"/>
      <c r="L501" s="57"/>
      <c r="M501" s="57"/>
      <c r="N501" s="57"/>
      <c r="O501" s="57"/>
      <c r="P501" s="57"/>
      <c r="Q501" s="57"/>
      <c r="R501" s="57"/>
      <c r="S501" s="57"/>
      <c r="T501" s="57"/>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row>
    <row r="502" spans="1:133" x14ac:dyDescent="0.3">
      <c r="A502" s="41"/>
      <c r="B502" s="57"/>
      <c r="C502" s="57"/>
      <c r="D502" s="57"/>
      <c r="E502" s="57"/>
      <c r="F502" s="57"/>
      <c r="G502" s="57"/>
      <c r="H502" s="57"/>
      <c r="I502" s="57"/>
      <c r="J502" s="57"/>
      <c r="K502" s="57"/>
      <c r="L502" s="57"/>
      <c r="M502" s="57"/>
      <c r="N502" s="57"/>
      <c r="O502" s="57"/>
      <c r="P502" s="57"/>
      <c r="Q502" s="57"/>
      <c r="R502" s="57"/>
      <c r="S502" s="57"/>
      <c r="T502" s="57"/>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row>
    <row r="503" spans="1:133" x14ac:dyDescent="0.3">
      <c r="A503" s="41"/>
      <c r="B503" s="57"/>
      <c r="C503" s="57"/>
      <c r="D503" s="57"/>
      <c r="E503" s="57"/>
      <c r="F503" s="57"/>
      <c r="G503" s="57"/>
      <c r="H503" s="57"/>
      <c r="I503" s="57"/>
      <c r="J503" s="57"/>
      <c r="K503" s="57"/>
      <c r="L503" s="57"/>
      <c r="M503" s="57"/>
      <c r="N503" s="57"/>
      <c r="O503" s="57"/>
      <c r="P503" s="57"/>
      <c r="Q503" s="57"/>
      <c r="R503" s="57"/>
      <c r="S503" s="57"/>
      <c r="T503" s="57"/>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41"/>
      <c r="DW503" s="41"/>
      <c r="DX503" s="41"/>
      <c r="DY503" s="41"/>
      <c r="DZ503" s="41"/>
      <c r="EA503" s="41"/>
      <c r="EB503" s="41"/>
      <c r="EC503" s="41"/>
    </row>
    <row r="504" spans="1:133" x14ac:dyDescent="0.3">
      <c r="A504" s="41"/>
      <c r="B504" s="57"/>
      <c r="C504" s="57"/>
      <c r="D504" s="57"/>
      <c r="E504" s="57"/>
      <c r="F504" s="57"/>
      <c r="G504" s="57"/>
      <c r="H504" s="57"/>
      <c r="I504" s="57"/>
      <c r="J504" s="57"/>
      <c r="K504" s="57"/>
      <c r="L504" s="57"/>
      <c r="M504" s="57"/>
      <c r="N504" s="57"/>
      <c r="O504" s="57"/>
      <c r="P504" s="57"/>
      <c r="Q504" s="57"/>
      <c r="R504" s="57"/>
      <c r="S504" s="57"/>
      <c r="T504" s="57"/>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1"/>
      <c r="DD504" s="41"/>
      <c r="DE504" s="41"/>
      <c r="DF504" s="41"/>
      <c r="DG504" s="41"/>
      <c r="DH504" s="41"/>
      <c r="DI504" s="41"/>
      <c r="DJ504" s="41"/>
      <c r="DK504" s="41"/>
      <c r="DL504" s="41"/>
      <c r="DM504" s="41"/>
      <c r="DN504" s="41"/>
      <c r="DO504" s="41"/>
      <c r="DP504" s="41"/>
      <c r="DQ504" s="41"/>
      <c r="DR504" s="41"/>
      <c r="DS504" s="41"/>
      <c r="DT504" s="41"/>
      <c r="DU504" s="41"/>
      <c r="DV504" s="41"/>
      <c r="DW504" s="41"/>
      <c r="DX504" s="41"/>
      <c r="DY504" s="41"/>
      <c r="DZ504" s="41"/>
      <c r="EA504" s="41"/>
      <c r="EB504" s="41"/>
      <c r="EC504" s="41"/>
    </row>
    <row r="505" spans="1:133" x14ac:dyDescent="0.3">
      <c r="A505" s="41"/>
      <c r="B505" s="57"/>
      <c r="C505" s="57"/>
      <c r="D505" s="57"/>
      <c r="E505" s="57"/>
      <c r="F505" s="57"/>
      <c r="G505" s="57"/>
      <c r="H505" s="57"/>
      <c r="I505" s="57"/>
      <c r="J505" s="57"/>
      <c r="K505" s="57"/>
      <c r="L505" s="57"/>
      <c r="M505" s="57"/>
      <c r="N505" s="57"/>
      <c r="O505" s="57"/>
      <c r="P505" s="57"/>
      <c r="Q505" s="57"/>
      <c r="R505" s="57"/>
      <c r="S505" s="57"/>
      <c r="T505" s="57"/>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1"/>
      <c r="DD505" s="41"/>
      <c r="DE505" s="41"/>
      <c r="DF505" s="41"/>
      <c r="DG505" s="41"/>
      <c r="DH505" s="41"/>
      <c r="DI505" s="41"/>
      <c r="DJ505" s="41"/>
      <c r="DK505" s="41"/>
      <c r="DL505" s="41"/>
      <c r="DM505" s="41"/>
      <c r="DN505" s="41"/>
      <c r="DO505" s="41"/>
      <c r="DP505" s="41"/>
      <c r="DQ505" s="41"/>
      <c r="DR505" s="41"/>
      <c r="DS505" s="41"/>
      <c r="DT505" s="41"/>
      <c r="DU505" s="41"/>
      <c r="DV505" s="41"/>
      <c r="DW505" s="41"/>
      <c r="DX505" s="41"/>
      <c r="DY505" s="41"/>
      <c r="DZ505" s="41"/>
      <c r="EA505" s="41"/>
      <c r="EB505" s="41"/>
      <c r="EC505" s="41"/>
    </row>
    <row r="506" spans="1:133" x14ac:dyDescent="0.3">
      <c r="A506" s="41"/>
      <c r="B506" s="57"/>
      <c r="C506" s="57"/>
      <c r="D506" s="57"/>
      <c r="E506" s="57"/>
      <c r="F506" s="57"/>
      <c r="G506" s="57"/>
      <c r="H506" s="57"/>
      <c r="I506" s="57"/>
      <c r="J506" s="57"/>
      <c r="K506" s="57"/>
      <c r="L506" s="57"/>
      <c r="M506" s="57"/>
      <c r="N506" s="57"/>
      <c r="O506" s="57"/>
      <c r="P506" s="57"/>
      <c r="Q506" s="57"/>
      <c r="R506" s="57"/>
      <c r="S506" s="57"/>
      <c r="T506" s="57"/>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row>
    <row r="507" spans="1:133" x14ac:dyDescent="0.3">
      <c r="A507" s="41"/>
      <c r="B507" s="57"/>
      <c r="C507" s="57"/>
      <c r="D507" s="57"/>
      <c r="E507" s="57"/>
      <c r="F507" s="57"/>
      <c r="G507" s="57"/>
      <c r="H507" s="57"/>
      <c r="I507" s="57"/>
      <c r="J507" s="57"/>
      <c r="K507" s="57"/>
      <c r="L507" s="57"/>
      <c r="M507" s="57"/>
      <c r="N507" s="57"/>
      <c r="O507" s="57"/>
      <c r="P507" s="57"/>
      <c r="Q507" s="57"/>
      <c r="R507" s="57"/>
      <c r="S507" s="57"/>
      <c r="T507" s="57"/>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1"/>
      <c r="DD507" s="41"/>
      <c r="DE507" s="41"/>
      <c r="DF507" s="41"/>
      <c r="DG507" s="41"/>
      <c r="DH507" s="41"/>
      <c r="DI507" s="41"/>
      <c r="DJ507" s="41"/>
      <c r="DK507" s="41"/>
      <c r="DL507" s="41"/>
      <c r="DM507" s="41"/>
      <c r="DN507" s="41"/>
      <c r="DO507" s="41"/>
      <c r="DP507" s="41"/>
      <c r="DQ507" s="41"/>
      <c r="DR507" s="41"/>
      <c r="DS507" s="41"/>
      <c r="DT507" s="41"/>
      <c r="DU507" s="41"/>
      <c r="DV507" s="41"/>
      <c r="DW507" s="41"/>
      <c r="DX507" s="41"/>
      <c r="DY507" s="41"/>
      <c r="DZ507" s="41"/>
      <c r="EA507" s="41"/>
      <c r="EB507" s="41"/>
      <c r="EC507" s="41"/>
    </row>
    <row r="508" spans="1:133" x14ac:dyDescent="0.3">
      <c r="A508" s="41"/>
      <c r="B508" s="57"/>
      <c r="C508" s="57"/>
      <c r="D508" s="57"/>
      <c r="E508" s="57"/>
      <c r="F508" s="57"/>
      <c r="G508" s="57"/>
      <c r="H508" s="57"/>
      <c r="I508" s="57"/>
      <c r="J508" s="57"/>
      <c r="K508" s="57"/>
      <c r="L508" s="57"/>
      <c r="M508" s="57"/>
      <c r="N508" s="57"/>
      <c r="O508" s="57"/>
      <c r="P508" s="57"/>
      <c r="Q508" s="57"/>
      <c r="R508" s="57"/>
      <c r="S508" s="57"/>
      <c r="T508" s="57"/>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41"/>
      <c r="CZ508" s="41"/>
      <c r="DA508" s="41"/>
      <c r="DB508" s="41"/>
      <c r="DC508" s="41"/>
      <c r="DD508" s="41"/>
      <c r="DE508" s="41"/>
      <c r="DF508" s="41"/>
      <c r="DG508" s="41"/>
      <c r="DH508" s="41"/>
      <c r="DI508" s="41"/>
      <c r="DJ508" s="41"/>
      <c r="DK508" s="41"/>
      <c r="DL508" s="41"/>
      <c r="DM508" s="41"/>
      <c r="DN508" s="41"/>
      <c r="DO508" s="41"/>
      <c r="DP508" s="41"/>
      <c r="DQ508" s="41"/>
      <c r="DR508" s="41"/>
      <c r="DS508" s="41"/>
      <c r="DT508" s="41"/>
      <c r="DU508" s="41"/>
      <c r="DV508" s="41"/>
      <c r="DW508" s="41"/>
      <c r="DX508" s="41"/>
      <c r="DY508" s="41"/>
      <c r="DZ508" s="41"/>
      <c r="EA508" s="41"/>
      <c r="EB508" s="41"/>
      <c r="EC508" s="41"/>
    </row>
    <row r="509" spans="1:133" x14ac:dyDescent="0.3">
      <c r="A509" s="41"/>
      <c r="B509" s="57"/>
      <c r="C509" s="57"/>
      <c r="D509" s="57"/>
      <c r="E509" s="57"/>
      <c r="F509" s="57"/>
      <c r="G509" s="57"/>
      <c r="H509" s="57"/>
      <c r="I509" s="57"/>
      <c r="J509" s="57"/>
      <c r="K509" s="57"/>
      <c r="L509" s="57"/>
      <c r="M509" s="57"/>
      <c r="N509" s="57"/>
      <c r="O509" s="57"/>
      <c r="P509" s="57"/>
      <c r="Q509" s="57"/>
      <c r="R509" s="57"/>
      <c r="S509" s="57"/>
      <c r="T509" s="57"/>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1"/>
      <c r="DD509" s="41"/>
      <c r="DE509" s="41"/>
      <c r="DF509" s="41"/>
      <c r="DG509" s="41"/>
      <c r="DH509" s="41"/>
      <c r="DI509" s="41"/>
      <c r="DJ509" s="41"/>
      <c r="DK509" s="41"/>
      <c r="DL509" s="41"/>
      <c r="DM509" s="41"/>
      <c r="DN509" s="41"/>
      <c r="DO509" s="41"/>
      <c r="DP509" s="41"/>
      <c r="DQ509" s="41"/>
      <c r="DR509" s="41"/>
      <c r="DS509" s="41"/>
      <c r="DT509" s="41"/>
      <c r="DU509" s="41"/>
      <c r="DV509" s="41"/>
      <c r="DW509" s="41"/>
      <c r="DX509" s="41"/>
      <c r="DY509" s="41"/>
      <c r="DZ509" s="41"/>
      <c r="EA509" s="41"/>
      <c r="EB509" s="41"/>
      <c r="EC509" s="41"/>
    </row>
    <row r="510" spans="1:133" x14ac:dyDescent="0.3">
      <c r="A510" s="41"/>
      <c r="B510" s="57"/>
      <c r="C510" s="57"/>
      <c r="D510" s="57"/>
      <c r="E510" s="57"/>
      <c r="F510" s="57"/>
      <c r="G510" s="57"/>
      <c r="H510" s="57"/>
      <c r="I510" s="57"/>
      <c r="J510" s="57"/>
      <c r="K510" s="57"/>
      <c r="L510" s="57"/>
      <c r="M510" s="57"/>
      <c r="N510" s="57"/>
      <c r="O510" s="57"/>
      <c r="P510" s="57"/>
      <c r="Q510" s="57"/>
      <c r="R510" s="57"/>
      <c r="S510" s="57"/>
      <c r="T510" s="57"/>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row>
    <row r="511" spans="1:133" x14ac:dyDescent="0.3">
      <c r="A511" s="41"/>
      <c r="B511" s="57"/>
      <c r="C511" s="57"/>
      <c r="D511" s="57"/>
      <c r="E511" s="57"/>
      <c r="F511" s="57"/>
      <c r="G511" s="57"/>
      <c r="H511" s="57"/>
      <c r="I511" s="57"/>
      <c r="J511" s="57"/>
      <c r="K511" s="57"/>
      <c r="L511" s="57"/>
      <c r="M511" s="57"/>
      <c r="N511" s="57"/>
      <c r="O511" s="57"/>
      <c r="P511" s="57"/>
      <c r="Q511" s="57"/>
      <c r="R511" s="57"/>
      <c r="S511" s="57"/>
      <c r="T511" s="57"/>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row>
    <row r="512" spans="1:133" x14ac:dyDescent="0.3">
      <c r="A512" s="41"/>
      <c r="B512" s="57"/>
      <c r="C512" s="57"/>
      <c r="D512" s="57"/>
      <c r="E512" s="57"/>
      <c r="F512" s="57"/>
      <c r="G512" s="57"/>
      <c r="H512" s="57"/>
      <c r="I512" s="57"/>
      <c r="J512" s="57"/>
      <c r="K512" s="57"/>
      <c r="L512" s="57"/>
      <c r="M512" s="57"/>
      <c r="N512" s="57"/>
      <c r="O512" s="57"/>
      <c r="P512" s="57"/>
      <c r="Q512" s="57"/>
      <c r="R512" s="57"/>
      <c r="S512" s="57"/>
      <c r="T512" s="57"/>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row>
    <row r="513" spans="1:133" x14ac:dyDescent="0.3">
      <c r="A513" s="41"/>
      <c r="B513" s="57"/>
      <c r="C513" s="57"/>
      <c r="D513" s="57"/>
      <c r="E513" s="57"/>
      <c r="F513" s="57"/>
      <c r="G513" s="57"/>
      <c r="H513" s="57"/>
      <c r="I513" s="57"/>
      <c r="J513" s="57"/>
      <c r="K513" s="57"/>
      <c r="L513" s="57"/>
      <c r="M513" s="57"/>
      <c r="N513" s="57"/>
      <c r="O513" s="57"/>
      <c r="P513" s="57"/>
      <c r="Q513" s="57"/>
      <c r="R513" s="57"/>
      <c r="S513" s="57"/>
      <c r="T513" s="57"/>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row>
    <row r="514" spans="1:133" x14ac:dyDescent="0.3">
      <c r="A514" s="41"/>
      <c r="B514" s="57"/>
      <c r="C514" s="57"/>
      <c r="D514" s="57"/>
      <c r="E514" s="57"/>
      <c r="F514" s="57"/>
      <c r="G514" s="57"/>
      <c r="H514" s="57"/>
      <c r="I514" s="57"/>
      <c r="J514" s="57"/>
      <c r="K514" s="57"/>
      <c r="L514" s="57"/>
      <c r="M514" s="57"/>
      <c r="N514" s="57"/>
      <c r="O514" s="57"/>
      <c r="P514" s="57"/>
      <c r="Q514" s="57"/>
      <c r="R514" s="57"/>
      <c r="S514" s="57"/>
      <c r="T514" s="57"/>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row>
    <row r="515" spans="1:133" x14ac:dyDescent="0.3">
      <c r="A515" s="41"/>
      <c r="B515" s="57"/>
      <c r="C515" s="57"/>
      <c r="D515" s="57"/>
      <c r="E515" s="57"/>
      <c r="F515" s="57"/>
      <c r="G515" s="57"/>
      <c r="H515" s="57"/>
      <c r="I515" s="57"/>
      <c r="J515" s="57"/>
      <c r="K515" s="57"/>
      <c r="L515" s="57"/>
      <c r="M515" s="57"/>
      <c r="N515" s="57"/>
      <c r="O515" s="57"/>
      <c r="P515" s="57"/>
      <c r="Q515" s="57"/>
      <c r="R515" s="57"/>
      <c r="S515" s="57"/>
      <c r="T515" s="57"/>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row>
    <row r="516" spans="1:133" x14ac:dyDescent="0.3">
      <c r="A516" s="41"/>
      <c r="B516" s="57"/>
      <c r="C516" s="57"/>
      <c r="D516" s="57"/>
      <c r="E516" s="57"/>
      <c r="F516" s="57"/>
      <c r="G516" s="57"/>
      <c r="H516" s="57"/>
      <c r="I516" s="57"/>
      <c r="J516" s="57"/>
      <c r="K516" s="57"/>
      <c r="L516" s="57"/>
      <c r="M516" s="57"/>
      <c r="N516" s="57"/>
      <c r="O516" s="57"/>
      <c r="P516" s="57"/>
      <c r="Q516" s="57"/>
      <c r="R516" s="57"/>
      <c r="S516" s="57"/>
      <c r="T516" s="57"/>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row>
    <row r="517" spans="1:133" x14ac:dyDescent="0.3">
      <c r="A517" s="41"/>
      <c r="B517" s="57"/>
      <c r="C517" s="57"/>
      <c r="D517" s="57"/>
      <c r="E517" s="57"/>
      <c r="F517" s="57"/>
      <c r="G517" s="57"/>
      <c r="H517" s="57"/>
      <c r="I517" s="57"/>
      <c r="J517" s="57"/>
      <c r="K517" s="57"/>
      <c r="L517" s="57"/>
      <c r="M517" s="57"/>
      <c r="N517" s="57"/>
      <c r="O517" s="57"/>
      <c r="P517" s="57"/>
      <c r="Q517" s="57"/>
      <c r="R517" s="57"/>
      <c r="S517" s="57"/>
      <c r="T517" s="57"/>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row>
    <row r="518" spans="1:133" x14ac:dyDescent="0.3">
      <c r="A518" s="41"/>
      <c r="B518" s="57"/>
      <c r="C518" s="57"/>
      <c r="D518" s="57"/>
      <c r="E518" s="57"/>
      <c r="F518" s="57"/>
      <c r="G518" s="57"/>
      <c r="H518" s="57"/>
      <c r="I518" s="57"/>
      <c r="J518" s="57"/>
      <c r="K518" s="57"/>
      <c r="L518" s="57"/>
      <c r="M518" s="57"/>
      <c r="N518" s="57"/>
      <c r="O518" s="57"/>
      <c r="P518" s="57"/>
      <c r="Q518" s="57"/>
      <c r="R518" s="57"/>
      <c r="S518" s="57"/>
      <c r="T518" s="57"/>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41"/>
      <c r="CZ518" s="41"/>
      <c r="DA518" s="41"/>
      <c r="DB518" s="41"/>
      <c r="DC518" s="41"/>
      <c r="DD518" s="41"/>
      <c r="DE518" s="41"/>
      <c r="DF518" s="41"/>
      <c r="DG518" s="41"/>
      <c r="DH518" s="41"/>
      <c r="DI518" s="41"/>
      <c r="DJ518" s="41"/>
      <c r="DK518" s="41"/>
      <c r="DL518" s="41"/>
      <c r="DM518" s="41"/>
      <c r="DN518" s="41"/>
      <c r="DO518" s="41"/>
      <c r="DP518" s="41"/>
      <c r="DQ518" s="41"/>
      <c r="DR518" s="41"/>
      <c r="DS518" s="41"/>
      <c r="DT518" s="41"/>
      <c r="DU518" s="41"/>
      <c r="DV518" s="41"/>
      <c r="DW518" s="41"/>
      <c r="DX518" s="41"/>
      <c r="DY518" s="41"/>
      <c r="DZ518" s="41"/>
      <c r="EA518" s="41"/>
      <c r="EB518" s="41"/>
      <c r="EC518" s="41"/>
    </row>
    <row r="519" spans="1:133" x14ac:dyDescent="0.3">
      <c r="A519" s="41"/>
      <c r="B519" s="57"/>
      <c r="C519" s="57"/>
      <c r="D519" s="57"/>
      <c r="E519" s="57"/>
      <c r="F519" s="57"/>
      <c r="G519" s="57"/>
      <c r="H519" s="57"/>
      <c r="I519" s="57"/>
      <c r="J519" s="57"/>
      <c r="K519" s="57"/>
      <c r="L519" s="57"/>
      <c r="M519" s="57"/>
      <c r="N519" s="57"/>
      <c r="O519" s="57"/>
      <c r="P519" s="57"/>
      <c r="Q519" s="57"/>
      <c r="R519" s="57"/>
      <c r="S519" s="57"/>
      <c r="T519" s="57"/>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row>
    <row r="520" spans="1:133" x14ac:dyDescent="0.3">
      <c r="A520" s="41"/>
      <c r="B520" s="57"/>
      <c r="C520" s="57"/>
      <c r="D520" s="57"/>
      <c r="E520" s="57"/>
      <c r="F520" s="57"/>
      <c r="G520" s="57"/>
      <c r="H520" s="57"/>
      <c r="I520" s="57"/>
      <c r="J520" s="57"/>
      <c r="K520" s="57"/>
      <c r="L520" s="57"/>
      <c r="M520" s="57"/>
      <c r="N520" s="57"/>
      <c r="O520" s="57"/>
      <c r="P520" s="57"/>
      <c r="Q520" s="57"/>
      <c r="R520" s="57"/>
      <c r="S520" s="57"/>
      <c r="T520" s="57"/>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row>
    <row r="521" spans="1:133" x14ac:dyDescent="0.3">
      <c r="A521" s="41"/>
      <c r="B521" s="57"/>
      <c r="C521" s="57"/>
      <c r="D521" s="57"/>
      <c r="E521" s="57"/>
      <c r="F521" s="57"/>
      <c r="G521" s="57"/>
      <c r="H521" s="57"/>
      <c r="I521" s="57"/>
      <c r="J521" s="57"/>
      <c r="K521" s="57"/>
      <c r="L521" s="57"/>
      <c r="M521" s="57"/>
      <c r="N521" s="57"/>
      <c r="O521" s="57"/>
      <c r="P521" s="57"/>
      <c r="Q521" s="57"/>
      <c r="R521" s="57"/>
      <c r="S521" s="57"/>
      <c r="T521" s="57"/>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row>
    <row r="522" spans="1:133" x14ac:dyDescent="0.3">
      <c r="A522" s="41"/>
      <c r="B522" s="57"/>
      <c r="C522" s="57"/>
      <c r="D522" s="57"/>
      <c r="E522" s="57"/>
      <c r="F522" s="57"/>
      <c r="G522" s="57"/>
      <c r="H522" s="57"/>
      <c r="I522" s="57"/>
      <c r="J522" s="57"/>
      <c r="K522" s="57"/>
      <c r="L522" s="57"/>
      <c r="M522" s="57"/>
      <c r="N522" s="57"/>
      <c r="O522" s="57"/>
      <c r="P522" s="57"/>
      <c r="Q522" s="57"/>
      <c r="R522" s="57"/>
      <c r="S522" s="57"/>
      <c r="T522" s="57"/>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row>
    <row r="523" spans="1:133" x14ac:dyDescent="0.3">
      <c r="A523" s="41"/>
      <c r="B523" s="57"/>
      <c r="C523" s="57"/>
      <c r="D523" s="57"/>
      <c r="E523" s="57"/>
      <c r="F523" s="57"/>
      <c r="G523" s="57"/>
      <c r="H523" s="57"/>
      <c r="I523" s="57"/>
      <c r="J523" s="57"/>
      <c r="K523" s="57"/>
      <c r="L523" s="57"/>
      <c r="M523" s="57"/>
      <c r="N523" s="57"/>
      <c r="O523" s="57"/>
      <c r="P523" s="57"/>
      <c r="Q523" s="57"/>
      <c r="R523" s="57"/>
      <c r="S523" s="57"/>
      <c r="T523" s="57"/>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row>
    <row r="524" spans="1:133" x14ac:dyDescent="0.3">
      <c r="A524" s="41"/>
      <c r="B524" s="57"/>
      <c r="C524" s="57"/>
      <c r="D524" s="57"/>
      <c r="E524" s="57"/>
      <c r="F524" s="57"/>
      <c r="G524" s="57"/>
      <c r="H524" s="57"/>
      <c r="I524" s="57"/>
      <c r="J524" s="57"/>
      <c r="K524" s="57"/>
      <c r="L524" s="57"/>
      <c r="M524" s="57"/>
      <c r="N524" s="57"/>
      <c r="O524" s="57"/>
      <c r="P524" s="57"/>
      <c r="Q524" s="57"/>
      <c r="R524" s="57"/>
      <c r="S524" s="57"/>
      <c r="T524" s="57"/>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row>
    <row r="525" spans="1:133" x14ac:dyDescent="0.3">
      <c r="A525" s="41"/>
      <c r="B525" s="57"/>
      <c r="C525" s="57"/>
      <c r="D525" s="57"/>
      <c r="E525" s="57"/>
      <c r="F525" s="57"/>
      <c r="G525" s="57"/>
      <c r="H525" s="57"/>
      <c r="I525" s="57"/>
      <c r="J525" s="57"/>
      <c r="K525" s="57"/>
      <c r="L525" s="57"/>
      <c r="M525" s="57"/>
      <c r="N525" s="57"/>
      <c r="O525" s="57"/>
      <c r="P525" s="57"/>
      <c r="Q525" s="57"/>
      <c r="R525" s="57"/>
      <c r="S525" s="57"/>
      <c r="T525" s="57"/>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row>
    <row r="526" spans="1:133" x14ac:dyDescent="0.3">
      <c r="A526" s="41"/>
      <c r="B526" s="57"/>
      <c r="C526" s="57"/>
      <c r="D526" s="57"/>
      <c r="E526" s="57"/>
      <c r="F526" s="57"/>
      <c r="G526" s="57"/>
      <c r="H526" s="57"/>
      <c r="I526" s="57"/>
      <c r="J526" s="57"/>
      <c r="K526" s="57"/>
      <c r="L526" s="57"/>
      <c r="M526" s="57"/>
      <c r="N526" s="57"/>
      <c r="O526" s="57"/>
      <c r="P526" s="57"/>
      <c r="Q526" s="57"/>
      <c r="R526" s="57"/>
      <c r="S526" s="57"/>
      <c r="T526" s="57"/>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row>
    <row r="527" spans="1:133" x14ac:dyDescent="0.3">
      <c r="A527" s="41"/>
      <c r="B527" s="57"/>
      <c r="C527" s="57"/>
      <c r="D527" s="57"/>
      <c r="E527" s="57"/>
      <c r="F527" s="57"/>
      <c r="G527" s="57"/>
      <c r="H527" s="57"/>
      <c r="I527" s="57"/>
      <c r="J527" s="57"/>
      <c r="K527" s="57"/>
      <c r="L527" s="57"/>
      <c r="M527" s="57"/>
      <c r="N527" s="57"/>
      <c r="O527" s="57"/>
      <c r="P527" s="57"/>
      <c r="Q527" s="57"/>
      <c r="R527" s="57"/>
      <c r="S527" s="57"/>
      <c r="T527" s="57"/>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row>
  </sheetData>
  <sheetProtection algorithmName="SHA-512" hashValue="fqo+wMLHTpw8p2J8k9cm9hfOUoHrPSvWOll7pyF8zwQn0+xWBaCyTaCGwWxr7x5+F8bPC/Pt0yzl16wlSmCXpw==" saltValue="WSxGYi4g8/ywfunAKPQ49g==" spinCount="100000" sheet="1" objects="1" scenarios="1"/>
  <mergeCells count="262">
    <mergeCell ref="Y20:AA20"/>
    <mergeCell ref="A1:AE1"/>
    <mergeCell ref="M3:T3"/>
    <mergeCell ref="M5:T5"/>
    <mergeCell ref="M7:T7"/>
    <mergeCell ref="M9:T9"/>
    <mergeCell ref="D11:G11"/>
    <mergeCell ref="H11:J11"/>
    <mergeCell ref="N11:Q11"/>
    <mergeCell ref="R11:T11"/>
    <mergeCell ref="X11:AA11"/>
    <mergeCell ref="AB11:AD11"/>
    <mergeCell ref="B29:C31"/>
    <mergeCell ref="E29:G29"/>
    <mergeCell ref="L29:M31"/>
    <mergeCell ref="O29:Q29"/>
    <mergeCell ref="V29:W31"/>
    <mergeCell ref="Y29:AA29"/>
    <mergeCell ref="E30:G30"/>
    <mergeCell ref="O30:Q30"/>
    <mergeCell ref="Y30:AA30"/>
    <mergeCell ref="E31:G31"/>
    <mergeCell ref="O31:Q31"/>
    <mergeCell ref="Y31:AA31"/>
    <mergeCell ref="B18:C20"/>
    <mergeCell ref="E18:G18"/>
    <mergeCell ref="L18:M20"/>
    <mergeCell ref="O18:Q18"/>
    <mergeCell ref="V18:W20"/>
    <mergeCell ref="Y18:AA18"/>
    <mergeCell ref="E19:G19"/>
    <mergeCell ref="O19:Q19"/>
    <mergeCell ref="Y19:AA19"/>
    <mergeCell ref="E20:G20"/>
    <mergeCell ref="O20:Q20"/>
    <mergeCell ref="AB22:AD22"/>
    <mergeCell ref="B40:C42"/>
    <mergeCell ref="E40:G40"/>
    <mergeCell ref="L40:M42"/>
    <mergeCell ref="O40:Q40"/>
    <mergeCell ref="V40:W42"/>
    <mergeCell ref="Y40:AA40"/>
    <mergeCell ref="E41:G41"/>
    <mergeCell ref="O41:Q41"/>
    <mergeCell ref="Y41:AA41"/>
    <mergeCell ref="E42:G42"/>
    <mergeCell ref="O42:Q42"/>
    <mergeCell ref="Y42:AA42"/>
    <mergeCell ref="D22:G22"/>
    <mergeCell ref="H22:J22"/>
    <mergeCell ref="N22:Q22"/>
    <mergeCell ref="R22:T22"/>
    <mergeCell ref="X22:AA22"/>
    <mergeCell ref="D44:G44"/>
    <mergeCell ref="H44:J44"/>
    <mergeCell ref="N44:Q44"/>
    <mergeCell ref="R44:T44"/>
    <mergeCell ref="X44:AA44"/>
    <mergeCell ref="AB33:AD33"/>
    <mergeCell ref="AB44:AD44"/>
    <mergeCell ref="B51:C53"/>
    <mergeCell ref="E51:G51"/>
    <mergeCell ref="L51:M53"/>
    <mergeCell ref="O51:Q51"/>
    <mergeCell ref="V51:W53"/>
    <mergeCell ref="Y51:AA51"/>
    <mergeCell ref="E52:G52"/>
    <mergeCell ref="O52:Q52"/>
    <mergeCell ref="Y52:AA52"/>
    <mergeCell ref="E53:G53"/>
    <mergeCell ref="O53:Q53"/>
    <mergeCell ref="Y53:AA53"/>
    <mergeCell ref="D33:G33"/>
    <mergeCell ref="H33:J33"/>
    <mergeCell ref="N33:Q33"/>
    <mergeCell ref="R33:T33"/>
    <mergeCell ref="X33:AA33"/>
    <mergeCell ref="B55:B71"/>
    <mergeCell ref="C55:D55"/>
    <mergeCell ref="E55:F55"/>
    <mergeCell ref="G55:L55"/>
    <mergeCell ref="O55:Q55"/>
    <mergeCell ref="S55:AD55"/>
    <mergeCell ref="C56:D56"/>
    <mergeCell ref="E56:F56"/>
    <mergeCell ref="G56:H56"/>
    <mergeCell ref="J56:L56"/>
    <mergeCell ref="S56:AD56"/>
    <mergeCell ref="C57:D57"/>
    <mergeCell ref="E57:F57"/>
    <mergeCell ref="G57:H57"/>
    <mergeCell ref="J57:L57"/>
    <mergeCell ref="S57:AD57"/>
    <mergeCell ref="C58:D58"/>
    <mergeCell ref="E58:F58"/>
    <mergeCell ref="G58:H58"/>
    <mergeCell ref="J58:L58"/>
    <mergeCell ref="S58:AD58"/>
    <mergeCell ref="C59:D59"/>
    <mergeCell ref="E59:F59"/>
    <mergeCell ref="G59:H59"/>
    <mergeCell ref="J59:L59"/>
    <mergeCell ref="S59:AD59"/>
    <mergeCell ref="C60:D60"/>
    <mergeCell ref="E60:F60"/>
    <mergeCell ref="G60:H60"/>
    <mergeCell ref="J60:L60"/>
    <mergeCell ref="S60:AD60"/>
    <mergeCell ref="C61:D61"/>
    <mergeCell ref="E61:F61"/>
    <mergeCell ref="G61:H61"/>
    <mergeCell ref="J61:L61"/>
    <mergeCell ref="S61:AD61"/>
    <mergeCell ref="C62:D62"/>
    <mergeCell ref="E62:F62"/>
    <mergeCell ref="G62:H62"/>
    <mergeCell ref="J62:L62"/>
    <mergeCell ref="S62:AD62"/>
    <mergeCell ref="C63:D63"/>
    <mergeCell ref="E63:F63"/>
    <mergeCell ref="G63:H63"/>
    <mergeCell ref="J63:L63"/>
    <mergeCell ref="S63:AD63"/>
    <mergeCell ref="C64:D64"/>
    <mergeCell ref="E64:F64"/>
    <mergeCell ref="G64:H64"/>
    <mergeCell ref="J64:L64"/>
    <mergeCell ref="S64:AD64"/>
    <mergeCell ref="C65:D65"/>
    <mergeCell ref="E65:F65"/>
    <mergeCell ref="G65:H65"/>
    <mergeCell ref="J65:L65"/>
    <mergeCell ref="S65:AD65"/>
    <mergeCell ref="C66:D66"/>
    <mergeCell ref="E66:F66"/>
    <mergeCell ref="G66:H66"/>
    <mergeCell ref="J66:L66"/>
    <mergeCell ref="S66:AD66"/>
    <mergeCell ref="C67:D67"/>
    <mergeCell ref="E67:F67"/>
    <mergeCell ref="G67:H67"/>
    <mergeCell ref="J67:L67"/>
    <mergeCell ref="S67:AD67"/>
    <mergeCell ref="C68:D68"/>
    <mergeCell ref="E68:F68"/>
    <mergeCell ref="G68:H68"/>
    <mergeCell ref="J68:L68"/>
    <mergeCell ref="S68:AD68"/>
    <mergeCell ref="C69:D69"/>
    <mergeCell ref="E69:F69"/>
    <mergeCell ref="G69:H69"/>
    <mergeCell ref="J69:L69"/>
    <mergeCell ref="S69:AD69"/>
    <mergeCell ref="C70:D70"/>
    <mergeCell ref="E70:F70"/>
    <mergeCell ref="G70:H70"/>
    <mergeCell ref="J70:L70"/>
    <mergeCell ref="S70:AD70"/>
    <mergeCell ref="C71:D71"/>
    <mergeCell ref="E71:F71"/>
    <mergeCell ref="G71:H71"/>
    <mergeCell ref="J71:L71"/>
    <mergeCell ref="S71:AD71"/>
    <mergeCell ref="S74:AD74"/>
    <mergeCell ref="C75:D75"/>
    <mergeCell ref="E75:F75"/>
    <mergeCell ref="G75:H75"/>
    <mergeCell ref="J75:L75"/>
    <mergeCell ref="S75:AD75"/>
    <mergeCell ref="B73:B80"/>
    <mergeCell ref="C73:D73"/>
    <mergeCell ref="E73:F73"/>
    <mergeCell ref="G73:H73"/>
    <mergeCell ref="J73:L73"/>
    <mergeCell ref="S73:AD73"/>
    <mergeCell ref="C74:D74"/>
    <mergeCell ref="E74:F74"/>
    <mergeCell ref="G74:H74"/>
    <mergeCell ref="J74:L74"/>
    <mergeCell ref="S78:AD78"/>
    <mergeCell ref="C79:D79"/>
    <mergeCell ref="E79:F79"/>
    <mergeCell ref="G79:H79"/>
    <mergeCell ref="J79:L79"/>
    <mergeCell ref="S79:AD79"/>
    <mergeCell ref="C76:D76"/>
    <mergeCell ref="E76:F76"/>
    <mergeCell ref="G76:H76"/>
    <mergeCell ref="J76:L76"/>
    <mergeCell ref="S76:AD76"/>
    <mergeCell ref="C77:D77"/>
    <mergeCell ref="E77:F77"/>
    <mergeCell ref="G77:H77"/>
    <mergeCell ref="J77:L77"/>
    <mergeCell ref="S77:AD77"/>
    <mergeCell ref="B82:B85"/>
    <mergeCell ref="C82:D82"/>
    <mergeCell ref="E82:F82"/>
    <mergeCell ref="G82:H82"/>
    <mergeCell ref="J82:L82"/>
    <mergeCell ref="C78:D78"/>
    <mergeCell ref="E78:F78"/>
    <mergeCell ref="G78:H78"/>
    <mergeCell ref="J78:L78"/>
    <mergeCell ref="S82:AD82"/>
    <mergeCell ref="C83:D83"/>
    <mergeCell ref="E83:F83"/>
    <mergeCell ref="G83:H83"/>
    <mergeCell ref="J83:L83"/>
    <mergeCell ref="S83:AD83"/>
    <mergeCell ref="C80:D80"/>
    <mergeCell ref="E80:F80"/>
    <mergeCell ref="G80:H80"/>
    <mergeCell ref="J80:L80"/>
    <mergeCell ref="S80:AD80"/>
    <mergeCell ref="C84:D84"/>
    <mergeCell ref="E84:F84"/>
    <mergeCell ref="G84:H84"/>
    <mergeCell ref="J84:L84"/>
    <mergeCell ref="S84:AD84"/>
    <mergeCell ref="C85:D85"/>
    <mergeCell ref="E85:F85"/>
    <mergeCell ref="G85:H85"/>
    <mergeCell ref="J85:L85"/>
    <mergeCell ref="S85:AD85"/>
    <mergeCell ref="C92:D92"/>
    <mergeCell ref="E92:F92"/>
    <mergeCell ref="G92:H92"/>
    <mergeCell ref="J92:L92"/>
    <mergeCell ref="S92:AD92"/>
    <mergeCell ref="B94:E94"/>
    <mergeCell ref="G94:AD94"/>
    <mergeCell ref="S88:AD88"/>
    <mergeCell ref="C90:D90"/>
    <mergeCell ref="E90:F90"/>
    <mergeCell ref="G90:H90"/>
    <mergeCell ref="J90:L90"/>
    <mergeCell ref="S90:AD90"/>
    <mergeCell ref="B87:B88"/>
    <mergeCell ref="C87:D87"/>
    <mergeCell ref="E87:F87"/>
    <mergeCell ref="G87:H87"/>
    <mergeCell ref="J87:L87"/>
    <mergeCell ref="S87:AD87"/>
    <mergeCell ref="C88:D88"/>
    <mergeCell ref="E88:F88"/>
    <mergeCell ref="G88:H88"/>
    <mergeCell ref="J88:L88"/>
    <mergeCell ref="C99:D99"/>
    <mergeCell ref="G99:H99"/>
    <mergeCell ref="J99:L99"/>
    <mergeCell ref="R99:T99"/>
    <mergeCell ref="C100:D100"/>
    <mergeCell ref="G100:H100"/>
    <mergeCell ref="J100:L100"/>
    <mergeCell ref="R100:T100"/>
    <mergeCell ref="B95:E95"/>
    <mergeCell ref="G95:AD95"/>
    <mergeCell ref="B96:E96"/>
    <mergeCell ref="G96:AD96"/>
    <mergeCell ref="B98:O98"/>
    <mergeCell ref="Q98:AD98"/>
  </mergeCells>
  <dataValidations count="32">
    <dataValidation type="list" allowBlank="1" showInputMessage="1" showErrorMessage="1" sqref="S56:AD56" xr:uid="{D4A34613-3753-47C3-94AC-BDE400622297}">
      <formula1>$G$56:$L$56</formula1>
    </dataValidation>
    <dataValidation type="list" allowBlank="1" showInputMessage="1" showErrorMessage="1" sqref="S57:AD57" xr:uid="{951A1967-2AC7-468C-8C8A-5602AE17E5ED}">
      <formula1>$G$57:$L$57</formula1>
    </dataValidation>
    <dataValidation type="list" allowBlank="1" showInputMessage="1" showErrorMessage="1" sqref="S58:AD58" xr:uid="{01CAFA7E-6AFA-4E8D-82D7-7C60B51C4803}">
      <formula1>$G$58:$L$58</formula1>
    </dataValidation>
    <dataValidation type="list" allowBlank="1" showInputMessage="1" showErrorMessage="1" sqref="S59:AD59" xr:uid="{6339C5B2-4A92-4B9A-BEB3-64782DEC071B}">
      <formula1>$G$59:$L$59</formula1>
    </dataValidation>
    <dataValidation type="list" allowBlank="1" showInputMessage="1" showErrorMessage="1" sqref="S60:AD60" xr:uid="{A9489A0B-D983-454E-AE29-755375CF8038}">
      <formula1>$G$60:$L$60</formula1>
    </dataValidation>
    <dataValidation type="list" allowBlank="1" showInputMessage="1" showErrorMessage="1" sqref="S61:AD61" xr:uid="{80C47DA9-6CA2-4258-BA8E-6306B92E98BB}">
      <formula1>$G$61:$L$61</formula1>
    </dataValidation>
    <dataValidation type="list" allowBlank="1" showInputMessage="1" showErrorMessage="1" sqref="S62:AD62" xr:uid="{9377C919-02A4-4D9F-AA8F-D880BE0722E5}">
      <formula1>$G$62:$L$62</formula1>
    </dataValidation>
    <dataValidation type="list" allowBlank="1" showInputMessage="1" showErrorMessage="1" sqref="S63:AD63" xr:uid="{B8983AF1-53E9-4447-9201-7CF85209A308}">
      <formula1>$G$63:$L$63</formula1>
    </dataValidation>
    <dataValidation type="list" allowBlank="1" showInputMessage="1" showErrorMessage="1" sqref="S64:AD64" xr:uid="{50220DC8-CC0A-4392-88B9-FE68D5CF5F6F}">
      <formula1>$G$64:$L$64</formula1>
    </dataValidation>
    <dataValidation type="list" allowBlank="1" showInputMessage="1" showErrorMessage="1" sqref="S65:AD65" xr:uid="{167B8D85-479F-46EE-B95E-D97BDE18577C}">
      <formula1>$G$65:$L$65</formula1>
    </dataValidation>
    <dataValidation type="list" allowBlank="1" showInputMessage="1" showErrorMessage="1" sqref="S66:AD66" xr:uid="{7D5D449F-B718-488D-A18B-3C4CDDF01AA7}">
      <formula1>$G$66:$L$66</formula1>
    </dataValidation>
    <dataValidation type="list" allowBlank="1" showInputMessage="1" showErrorMessage="1" sqref="S67:AD67" xr:uid="{03AEFCB3-74C2-41BF-9F62-883AD14D1AC5}">
      <formula1>$G$67:$L$67</formula1>
    </dataValidation>
    <dataValidation type="list" allowBlank="1" showInputMessage="1" showErrorMessage="1" sqref="S68:AD68" xr:uid="{047F4BC5-C0D1-44D7-9AD5-F455E927F9C5}">
      <formula1>$G$68:$L$68</formula1>
    </dataValidation>
    <dataValidation type="list" allowBlank="1" showInputMessage="1" showErrorMessage="1" sqref="S69:AD69" xr:uid="{A58E180A-DE2D-4C9A-8579-C7536F9144C6}">
      <formula1>$G$69:$L$69</formula1>
    </dataValidation>
    <dataValidation type="list" allowBlank="1" showInputMessage="1" showErrorMessage="1" sqref="S70:AD70" xr:uid="{B6E577A0-A6B1-48FE-AAC9-4E17FD8EE370}">
      <formula1>$G$70:$L$70</formula1>
    </dataValidation>
    <dataValidation type="list" allowBlank="1" showInputMessage="1" showErrorMessage="1" sqref="S71:AD71" xr:uid="{6E6A8162-5659-4164-A646-3F1FDDA782CB}">
      <formula1>$G$71:$L$71</formula1>
    </dataValidation>
    <dataValidation type="list" allowBlank="1" showInputMessage="1" showErrorMessage="1" sqref="S73:AD73" xr:uid="{E629880E-1719-4CEF-986D-13DE40E8859C}">
      <formula1>$G$73:$L$73</formula1>
    </dataValidation>
    <dataValidation type="list" allowBlank="1" showInputMessage="1" showErrorMessage="1" sqref="S74:AD74" xr:uid="{9ACD5087-4996-458E-B9E8-CE202225C790}">
      <formula1>$G$74:$L$74</formula1>
    </dataValidation>
    <dataValidation type="list" allowBlank="1" showInputMessage="1" showErrorMessage="1" sqref="S75:AD75" xr:uid="{4C9E8074-D300-488E-AFE4-BFF2747735BD}">
      <formula1>$G$75:$L$75</formula1>
    </dataValidation>
    <dataValidation type="list" allowBlank="1" showInputMessage="1" showErrorMessage="1" sqref="S76:AD76" xr:uid="{80E05524-1640-44ED-B67E-B43EB286A3A5}">
      <formula1>$G$76:$L$76</formula1>
    </dataValidation>
    <dataValidation type="list" allowBlank="1" showInputMessage="1" showErrorMessage="1" sqref="S77:AD77" xr:uid="{480B3B19-3191-4D5D-8E95-F6268BE097B1}">
      <formula1>$G$77:$L$77</formula1>
    </dataValidation>
    <dataValidation type="list" allowBlank="1" showInputMessage="1" showErrorMessage="1" sqref="S78:AD78" xr:uid="{9F1C4F24-55BF-4424-89CC-60D0C4296906}">
      <formula1>$G$78:$L$78</formula1>
    </dataValidation>
    <dataValidation type="list" allowBlank="1" showInputMessage="1" showErrorMessage="1" sqref="S79:AD79" xr:uid="{BE4D1F84-26B0-4091-8051-59F4CC11512F}">
      <formula1>$G$79:$L$79</formula1>
    </dataValidation>
    <dataValidation type="list" allowBlank="1" showInputMessage="1" showErrorMessage="1" sqref="S80:AD80" xr:uid="{EA00DFC2-7AC4-4A15-8018-2845C1F21835}">
      <formula1>$G$80:$L$80</formula1>
    </dataValidation>
    <dataValidation type="list" allowBlank="1" showInputMessage="1" showErrorMessage="1" sqref="S82:AD82" xr:uid="{17C0B443-EAD5-4A3D-BC06-C3399096CD34}">
      <formula1>$G$82:$L$82</formula1>
    </dataValidation>
    <dataValidation type="list" allowBlank="1" showInputMessage="1" showErrorMessage="1" sqref="S83:AD83" xr:uid="{54212988-E745-4182-ABFA-B5336B2A2A38}">
      <formula1>$G$83:$L$83</formula1>
    </dataValidation>
    <dataValidation type="list" allowBlank="1" showInputMessage="1" showErrorMessage="1" sqref="S84:AD84" xr:uid="{6DBD5C27-C0CF-46E8-B07A-0655923831B9}">
      <formula1>$G$84:$L$84</formula1>
    </dataValidation>
    <dataValidation type="list" allowBlank="1" showInputMessage="1" showErrorMessage="1" sqref="S85:AD85" xr:uid="{7EA941E9-024B-42F8-8418-240551A208BF}">
      <formula1>$G$85:$L$85</formula1>
    </dataValidation>
    <dataValidation type="list" allowBlank="1" showInputMessage="1" showErrorMessage="1" sqref="S87:AD87" xr:uid="{D35A04D1-6EC1-4961-98BB-B8859E9DD51E}">
      <formula1>$G$87:$L$87</formula1>
    </dataValidation>
    <dataValidation type="list" allowBlank="1" showInputMessage="1" showErrorMessage="1" sqref="S88:AD88" xr:uid="{1E47636E-AAA6-489D-B0EA-3A976D006E46}">
      <formula1>$G$88:$L$88</formula1>
    </dataValidation>
    <dataValidation type="list" allowBlank="1" showInputMessage="1" showErrorMessage="1" sqref="S90:AD90" xr:uid="{E86ED8F1-62F1-4317-BA2A-D90A6F718D09}">
      <formula1>$G$90:$L$90</formula1>
    </dataValidation>
    <dataValidation type="list" allowBlank="1" showInputMessage="1" showErrorMessage="1" sqref="S92:AD92" xr:uid="{337A072B-BEFE-4EAB-A1EE-CE3C7B2F9AD7}">
      <formula1>$G$92:$L$92</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2" id="{B2E6D63F-D471-40B3-B34A-04466A956A7E}">
            <xm:f>'3e plek'!$H$2&gt;8</xm:f>
            <x14:dxf>
              <font>
                <strike/>
                <color rgb="FFFF0000"/>
              </font>
            </x14:dxf>
          </x14:cfRule>
          <xm:sqref>E20:G20</xm:sqref>
        </x14:conditionalFormatting>
        <x14:conditionalFormatting xmlns:xm="http://schemas.microsoft.com/office/excel/2006/main">
          <x14:cfRule type="expression" priority="9" id="{9003CE24-33DF-47B8-A1A7-B6EF595A2DF5}">
            <xm:f>'3e plek'!$H$5&gt;8</xm:f>
            <x14:dxf>
              <font>
                <strike/>
                <color rgb="FFFF0000"/>
              </font>
            </x14:dxf>
          </x14:cfRule>
          <xm:sqref>E31:G31</xm:sqref>
        </x14:conditionalFormatting>
        <x14:conditionalFormatting xmlns:xm="http://schemas.microsoft.com/office/excel/2006/main">
          <x14:cfRule type="expression" priority="6" id="{22310A0B-DC91-4149-9EBF-893B952F810E}">
            <xm:f>'3e plek'!$H$8&gt;8</xm:f>
            <x14:dxf>
              <font>
                <strike/>
                <color rgb="FFFF0000"/>
              </font>
            </x14:dxf>
          </x14:cfRule>
          <xm:sqref>E42:G42</xm:sqref>
        </x14:conditionalFormatting>
        <x14:conditionalFormatting xmlns:xm="http://schemas.microsoft.com/office/excel/2006/main">
          <x14:cfRule type="expression" priority="3" id="{8D94D881-E823-451C-98EA-9C0CD77B1CE1}">
            <xm:f>'3e plek'!$H$11&gt;8</xm:f>
            <x14:dxf>
              <font>
                <strike/>
                <color rgb="FFFF0000"/>
              </font>
            </x14:dxf>
          </x14:cfRule>
          <xm:sqref>E53:G53</xm:sqref>
        </x14:conditionalFormatting>
        <x14:conditionalFormatting xmlns:xm="http://schemas.microsoft.com/office/excel/2006/main">
          <x14:cfRule type="expression" priority="11" id="{9589D122-BEAB-4E9E-89AB-4443BE76E0AA}">
            <xm:f>'3e plek'!$H$3&gt;8</xm:f>
            <x14:dxf>
              <font>
                <strike/>
                <color rgb="FFFF0000"/>
              </font>
            </x14:dxf>
          </x14:cfRule>
          <xm:sqref>O20:Q20</xm:sqref>
        </x14:conditionalFormatting>
        <x14:conditionalFormatting xmlns:xm="http://schemas.microsoft.com/office/excel/2006/main">
          <x14:cfRule type="expression" priority="8" id="{2298A0AB-F616-48FB-B529-DE5C846F3730}">
            <xm:f>'3e plek'!$H$6&gt;8</xm:f>
            <x14:dxf>
              <font>
                <strike/>
                <color rgb="FFFF0000"/>
              </font>
            </x14:dxf>
          </x14:cfRule>
          <xm:sqref>O31:Q31</xm:sqref>
        </x14:conditionalFormatting>
        <x14:conditionalFormatting xmlns:xm="http://schemas.microsoft.com/office/excel/2006/main">
          <x14:cfRule type="expression" priority="5" id="{4578E9C6-7A75-4021-A433-78315FA317AA}">
            <xm:f>'3e plek'!$H$9&gt;8</xm:f>
            <x14:dxf>
              <font>
                <strike/>
                <color rgb="FFFF0000"/>
              </font>
            </x14:dxf>
          </x14:cfRule>
          <xm:sqref>O42:Q42</xm:sqref>
        </x14:conditionalFormatting>
        <x14:conditionalFormatting xmlns:xm="http://schemas.microsoft.com/office/excel/2006/main">
          <x14:cfRule type="expression" priority="2" id="{00443D3B-F4A3-4439-8D4C-2C248505F42E}">
            <xm:f>'3e plek'!$H$12&gt;8</xm:f>
            <x14:dxf>
              <font>
                <strike/>
                <color rgb="FFFF0000"/>
              </font>
            </x14:dxf>
          </x14:cfRule>
          <xm:sqref>O53:Q53</xm:sqref>
        </x14:conditionalFormatting>
        <x14:conditionalFormatting xmlns:xm="http://schemas.microsoft.com/office/excel/2006/main">
          <x14:cfRule type="expression" priority="10" id="{33CC0326-552C-47EC-8AEA-461C42CF954B}">
            <xm:f>'3e plek'!$H$4&gt;8</xm:f>
            <x14:dxf>
              <font>
                <strike/>
                <color rgb="FFFF0000"/>
              </font>
            </x14:dxf>
          </x14:cfRule>
          <xm:sqref>Y20:AA20</xm:sqref>
        </x14:conditionalFormatting>
        <x14:conditionalFormatting xmlns:xm="http://schemas.microsoft.com/office/excel/2006/main">
          <x14:cfRule type="expression" priority="7" id="{DF47141E-7E3E-4F17-AA0E-3E1EEBF9642E}">
            <xm:f>'3e plek'!$H$7&gt;8</xm:f>
            <x14:dxf>
              <font>
                <strike/>
                <color rgb="FFFF0000"/>
              </font>
            </x14:dxf>
          </x14:cfRule>
          <xm:sqref>Y31:AA31</xm:sqref>
        </x14:conditionalFormatting>
        <x14:conditionalFormatting xmlns:xm="http://schemas.microsoft.com/office/excel/2006/main">
          <x14:cfRule type="expression" priority="4" id="{2EA1683E-1FC4-4D60-93E9-658173E7E253}">
            <xm:f>'3e plek'!$H$10&gt;8</xm:f>
            <x14:dxf>
              <font>
                <strike/>
                <color rgb="FFFF0000"/>
              </font>
            </x14:dxf>
          </x14:cfRule>
          <xm:sqref>Y42:AA42</xm:sqref>
        </x14:conditionalFormatting>
        <x14:conditionalFormatting xmlns:xm="http://schemas.microsoft.com/office/excel/2006/main">
          <x14:cfRule type="expression" priority="1" id="{7BC542B0-3F32-496E-9735-E265057EDF2A}">
            <xm:f>'3e plek'!$H$13&gt;8</xm:f>
            <x14:dxf>
              <font>
                <strike/>
                <color rgb="FFFF0000"/>
              </font>
            </x14:dxf>
          </x14:cfRule>
          <xm:sqref>Y53:AA53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435E-1455-4966-B544-39C229B7D1D5}">
  <dimension ref="A1:AB15"/>
  <sheetViews>
    <sheetView workbookViewId="0">
      <selection activeCell="M18" sqref="M18"/>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3.44140625" style="1" customWidth="1"/>
    <col min="14" max="14" width="12.109375" customWidth="1"/>
    <col min="15" max="15" width="9.1093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86" t="s">
        <v>50</v>
      </c>
      <c r="Q1" s="286"/>
      <c r="R1" s="286"/>
      <c r="S1" s="286"/>
      <c r="T1" s="286"/>
      <c r="U1" s="286"/>
      <c r="V1" s="286"/>
      <c r="W1" s="286"/>
      <c r="X1" s="287"/>
      <c r="Y1" s="281" t="s">
        <v>94</v>
      </c>
      <c r="Z1" s="282"/>
      <c r="AA1" s="282"/>
    </row>
    <row r="2" spans="1:28" ht="15" thickBot="1" x14ac:dyDescent="0.35">
      <c r="B2" s="1">
        <v>1</v>
      </c>
      <c r="C2" s="2" t="s">
        <v>4</v>
      </c>
      <c r="D2" s="1">
        <v>2</v>
      </c>
      <c r="F2" s="1" t="str">
        <f>D12</f>
        <v>Canada</v>
      </c>
      <c r="G2" s="2" t="s">
        <v>4</v>
      </c>
      <c r="H2" s="1" t="str">
        <f>D13</f>
        <v>Bosnië</v>
      </c>
      <c r="I2" s="1">
        <f>'Deelnameformulier WK Spel 2026'!R12</f>
        <v>0</v>
      </c>
      <c r="J2" s="2" t="s">
        <v>4</v>
      </c>
      <c r="K2" s="1">
        <f>'Deelnameformulier WK Spel 2026'!T12</f>
        <v>0</v>
      </c>
      <c r="L2" s="3">
        <f t="shared" ref="L2:L7" si="0">I2-K2</f>
        <v>0</v>
      </c>
      <c r="M2" s="1">
        <v>1</v>
      </c>
      <c r="O2" s="16" t="s">
        <v>95</v>
      </c>
      <c r="P2" s="283" t="s">
        <v>96</v>
      </c>
      <c r="Q2" s="284"/>
      <c r="R2" s="285"/>
      <c r="S2" s="283" t="s">
        <v>97</v>
      </c>
      <c r="T2" s="284"/>
      <c r="U2" s="285"/>
      <c r="V2" s="283" t="s">
        <v>98</v>
      </c>
      <c r="W2" s="284"/>
      <c r="X2" s="285"/>
      <c r="Y2" s="1" t="s">
        <v>96</v>
      </c>
      <c r="Z2" s="1" t="s">
        <v>97</v>
      </c>
      <c r="AA2" s="1" t="s">
        <v>98</v>
      </c>
    </row>
    <row r="3" spans="1:28" x14ac:dyDescent="0.3">
      <c r="B3" s="1">
        <v>3</v>
      </c>
      <c r="C3" s="2" t="s">
        <v>4</v>
      </c>
      <c r="D3" s="1">
        <v>4</v>
      </c>
      <c r="F3" s="1" t="str">
        <f>D14</f>
        <v>Qatar</v>
      </c>
      <c r="G3" s="2" t="s">
        <v>4</v>
      </c>
      <c r="H3" s="1" t="str">
        <f>D15</f>
        <v>Zwitserland</v>
      </c>
      <c r="I3" s="1">
        <f>'Deelnameformulier WK Spel 2026'!R13</f>
        <v>0</v>
      </c>
      <c r="J3" s="2" t="s">
        <v>4</v>
      </c>
      <c r="K3" s="1">
        <f>'Deelnameformulier WK Spel 2026'!T13</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Canada</v>
      </c>
      <c r="G4" s="2" t="s">
        <v>4</v>
      </c>
      <c r="H4" s="1" t="str">
        <f>D14</f>
        <v>Qatar</v>
      </c>
      <c r="I4" s="1">
        <f>'Deelnameformulier WK Spel 2026'!R14</f>
        <v>0</v>
      </c>
      <c r="J4" s="2" t="s">
        <v>4</v>
      </c>
      <c r="K4" s="1">
        <f>'Deelnameformulier WK Spel 2026'!T14</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Zwitserland</v>
      </c>
      <c r="G5" s="2" t="s">
        <v>4</v>
      </c>
      <c r="H5" s="1" t="str">
        <f>D13</f>
        <v>Bosnië</v>
      </c>
      <c r="I5" s="1">
        <f>'Deelnameformulier WK Spel 2026'!R15</f>
        <v>0</v>
      </c>
      <c r="J5" s="2" t="s">
        <v>4</v>
      </c>
      <c r="K5" s="1">
        <f>'Deelnameformulier WK Spel 2026'!T15</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Zwitserland</v>
      </c>
      <c r="G6" s="2" t="s">
        <v>4</v>
      </c>
      <c r="H6" s="1" t="str">
        <f>F2</f>
        <v>Canada</v>
      </c>
      <c r="I6" s="1">
        <f>'Deelnameformulier WK Spel 2026'!R16</f>
        <v>0</v>
      </c>
      <c r="J6" s="2" t="s">
        <v>4</v>
      </c>
      <c r="K6" s="1">
        <f>'Deelnameformulier WK Spel 2026'!T16</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Bosnië</v>
      </c>
      <c r="G7" s="2" t="s">
        <v>4</v>
      </c>
      <c r="H7" s="1" t="str">
        <f>D14</f>
        <v>Qatar</v>
      </c>
      <c r="I7" s="1">
        <f>'Deelnameformulier WK Spel 2026'!R17</f>
        <v>0</v>
      </c>
      <c r="J7" s="2" t="s">
        <v>4</v>
      </c>
      <c r="K7" s="1">
        <f>'Deelnameformulier WK Spel 2026'!T17</f>
        <v>0</v>
      </c>
      <c r="L7" s="3">
        <f t="shared" si="0"/>
        <v>0</v>
      </c>
      <c r="M7" s="1">
        <v>1</v>
      </c>
    </row>
    <row r="9" spans="1:28" ht="15" thickBot="1" x14ac:dyDescent="0.35"/>
    <row r="10" spans="1:28" x14ac:dyDescent="0.3">
      <c r="Y10" s="278" t="s">
        <v>99</v>
      </c>
      <c r="Z10" s="279"/>
      <c r="AA10" s="279"/>
      <c r="AB10" s="28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704</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113</v>
      </c>
      <c r="F12" s="1">
        <f>Y3+Z3+AA3</f>
        <v>3</v>
      </c>
      <c r="H12" s="1">
        <f>I12-K12</f>
        <v>0</v>
      </c>
      <c r="I12" s="1">
        <f>I2+I4+K6</f>
        <v>0</v>
      </c>
      <c r="K12" s="1">
        <f>+K2+K4+I6</f>
        <v>0</v>
      </c>
      <c r="L12" s="3">
        <f>RANK(AB12,AB12:AB15)</f>
        <v>1</v>
      </c>
      <c r="M12" s="1">
        <f>COUNTIF(Y3:AA3,3)</f>
        <v>0</v>
      </c>
      <c r="N12">
        <v>30</v>
      </c>
      <c r="Y12" s="22">
        <f>F12*1000</f>
        <v>3000</v>
      </c>
      <c r="Z12" s="23">
        <f>H12*10</f>
        <v>0</v>
      </c>
      <c r="AA12" s="24">
        <f>I12*0.1</f>
        <v>0</v>
      </c>
      <c r="AB12" s="19">
        <f>Y12+Z12+AA12</f>
        <v>3000</v>
      </c>
    </row>
    <row r="13" spans="1:28" x14ac:dyDescent="0.3">
      <c r="A13" t="b">
        <f>IF(L13=3,TRUE,FALSE)</f>
        <v>0</v>
      </c>
      <c r="B13" s="1">
        <v>2</v>
      </c>
      <c r="D13" s="1" t="s">
        <v>131</v>
      </c>
      <c r="F13" s="1">
        <f>Y4+Z4+AA4</f>
        <v>3</v>
      </c>
      <c r="H13" s="1">
        <f>I13-K13</f>
        <v>0</v>
      </c>
      <c r="I13" s="1">
        <f>K2+K5+I7</f>
        <v>0</v>
      </c>
      <c r="K13" s="1">
        <f>I2+I5+K7</f>
        <v>0</v>
      </c>
      <c r="L13" s="3">
        <f>RANK(AB13,AB12:AB15)</f>
        <v>1</v>
      </c>
      <c r="M13" s="1">
        <f>COUNTIF(Y4:AA4,3)</f>
        <v>0</v>
      </c>
      <c r="N13">
        <v>65</v>
      </c>
      <c r="Y13" s="25">
        <f>F13*1000</f>
        <v>3000</v>
      </c>
      <c r="Z13" s="5">
        <f>H13*10</f>
        <v>0</v>
      </c>
      <c r="AA13" s="26">
        <f>I13*0.1</f>
        <v>0</v>
      </c>
      <c r="AB13" s="20">
        <f>Y13+Z13+AA13</f>
        <v>3000</v>
      </c>
    </row>
    <row r="14" spans="1:28" x14ac:dyDescent="0.3">
      <c r="A14" t="b">
        <f>IF(L14=3,TRUE,FALSE)</f>
        <v>0</v>
      </c>
      <c r="B14" s="1">
        <v>3</v>
      </c>
      <c r="D14" s="1" t="s">
        <v>109</v>
      </c>
      <c r="F14" s="1">
        <f>Y5+Z5+AA5</f>
        <v>3</v>
      </c>
      <c r="H14" s="1">
        <f>I14-K14</f>
        <v>0</v>
      </c>
      <c r="I14" s="1">
        <f>I3+K4+K7</f>
        <v>0</v>
      </c>
      <c r="K14" s="1">
        <f>K3+I4+I7</f>
        <v>0</v>
      </c>
      <c r="L14" s="3">
        <f>RANK(AB14,AB12:AB15)</f>
        <v>1</v>
      </c>
      <c r="M14" s="1">
        <f>COUNTIF(Y5:AA5,3)</f>
        <v>0</v>
      </c>
      <c r="N14">
        <v>55</v>
      </c>
      <c r="Y14" s="25">
        <f>F14*1000</f>
        <v>3000</v>
      </c>
      <c r="Z14" s="5">
        <f>H14*10</f>
        <v>0</v>
      </c>
      <c r="AA14" s="26">
        <f>I14*0.1</f>
        <v>0</v>
      </c>
      <c r="AB14" s="20">
        <f>Y14+Z14+AA14</f>
        <v>3000</v>
      </c>
    </row>
    <row r="15" spans="1:28" ht="15" thickBot="1" x14ac:dyDescent="0.35">
      <c r="A15" t="b">
        <f>IF(L15=3,TRUE,FALSE)</f>
        <v>0</v>
      </c>
      <c r="B15" s="1">
        <v>4</v>
      </c>
      <c r="D15" s="1" t="s">
        <v>21</v>
      </c>
      <c r="F15" s="1">
        <f>Y6+Z6+AA6</f>
        <v>3</v>
      </c>
      <c r="H15" s="1">
        <f>I15-K15</f>
        <v>0</v>
      </c>
      <c r="I15" s="1">
        <f>+K3+I5+I6</f>
        <v>0</v>
      </c>
      <c r="K15" s="1">
        <f>I3+K5+K6</f>
        <v>0</v>
      </c>
      <c r="L15" s="3">
        <f>RANK(AB15,AB12:AB15)</f>
        <v>1</v>
      </c>
      <c r="M15" s="1">
        <f>COUNTIF(Y6:AA6,3)</f>
        <v>0</v>
      </c>
      <c r="N15">
        <v>19</v>
      </c>
      <c r="Y15" s="27">
        <f>F15*1000</f>
        <v>3000</v>
      </c>
      <c r="Z15" s="28">
        <f>H15*10</f>
        <v>0</v>
      </c>
      <c r="AA15" s="29">
        <f>I15*0.1</f>
        <v>0</v>
      </c>
      <c r="AB15" s="21">
        <f>Y15+Z15+AA15</f>
        <v>3000</v>
      </c>
    </row>
  </sheetData>
  <sheetProtection algorithmName="SHA-512" hashValue="Bd6CpnPXbyVNYWydRI+Q2m5Gyn+KJ6IbrO2rYquZiR58ybquQwxsh4mp3vXzOiY6aQyHnTTl8CCEJLQ697xWXw==" saltValue="UthmYDKE4gCF8vrtJrkcnQ=="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CAAF-D8D6-4556-9635-7288DF077356}">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3.88671875" style="1" bestFit="1" customWidth="1"/>
    <col min="14" max="14" width="7.88671875" customWidth="1"/>
    <col min="15" max="15" width="9.1093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86" t="s">
        <v>50</v>
      </c>
      <c r="Q1" s="286"/>
      <c r="R1" s="286"/>
      <c r="S1" s="286"/>
      <c r="T1" s="286"/>
      <c r="U1" s="286"/>
      <c r="V1" s="286"/>
      <c r="W1" s="286"/>
      <c r="X1" s="287"/>
      <c r="Y1" s="281" t="s">
        <v>94</v>
      </c>
      <c r="Z1" s="282"/>
      <c r="AA1" s="282"/>
    </row>
    <row r="2" spans="1:28" ht="15" thickBot="1" x14ac:dyDescent="0.35">
      <c r="B2" s="1">
        <v>1</v>
      </c>
      <c r="C2" s="2" t="s">
        <v>4</v>
      </c>
      <c r="D2" s="1">
        <v>2</v>
      </c>
      <c r="F2" s="1" t="str">
        <f>D12</f>
        <v>Brazilië</v>
      </c>
      <c r="G2" s="2" t="s">
        <v>4</v>
      </c>
      <c r="H2" s="1" t="str">
        <f>D13</f>
        <v>Marokko</v>
      </c>
      <c r="I2" s="1">
        <f>'Deelnameformulier WK Spel 2026'!AB12</f>
        <v>0</v>
      </c>
      <c r="J2" s="1" t="str">
        <f>'Deelnameformulier WK Spel 2026'!AC12</f>
        <v>-</v>
      </c>
      <c r="K2" s="1">
        <f>'Deelnameformulier WK Spel 2026'!AD12</f>
        <v>0</v>
      </c>
      <c r="L2" s="3">
        <f t="shared" ref="L2:L7" si="0">I2-K2</f>
        <v>0</v>
      </c>
      <c r="M2" s="1">
        <v>1</v>
      </c>
      <c r="O2" s="16" t="s">
        <v>95</v>
      </c>
      <c r="P2" s="283" t="s">
        <v>96</v>
      </c>
      <c r="Q2" s="284"/>
      <c r="R2" s="285"/>
      <c r="S2" s="283" t="s">
        <v>97</v>
      </c>
      <c r="T2" s="284"/>
      <c r="U2" s="285"/>
      <c r="V2" s="283" t="s">
        <v>98</v>
      </c>
      <c r="W2" s="284"/>
      <c r="X2" s="285"/>
      <c r="Y2" s="1" t="s">
        <v>96</v>
      </c>
      <c r="Z2" s="1" t="s">
        <v>97</v>
      </c>
      <c r="AA2" s="1" t="s">
        <v>98</v>
      </c>
    </row>
    <row r="3" spans="1:28" x14ac:dyDescent="0.3">
      <c r="B3" s="1">
        <v>3</v>
      </c>
      <c r="C3" s="2" t="s">
        <v>4</v>
      </c>
      <c r="D3" s="1">
        <v>4</v>
      </c>
      <c r="F3" s="1" t="str">
        <f>D14</f>
        <v>Haïti</v>
      </c>
      <c r="G3" s="2" t="s">
        <v>4</v>
      </c>
      <c r="H3" s="1" t="str">
        <f>D15</f>
        <v>Schotland</v>
      </c>
      <c r="I3" s="1">
        <f>'Deelnameformulier WK Spel 2026'!AB13</f>
        <v>0</v>
      </c>
      <c r="J3" s="1" t="str">
        <f>'Deelnameformulier WK Spel 2026'!AC13</f>
        <v>-</v>
      </c>
      <c r="K3" s="1">
        <f>'Deelnameformulier WK Spel 2026'!AD13</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Brazilië</v>
      </c>
      <c r="G4" s="2" t="s">
        <v>4</v>
      </c>
      <c r="H4" s="1" t="str">
        <f>D14</f>
        <v>Haïti</v>
      </c>
      <c r="I4" s="1">
        <f>'Deelnameformulier WK Spel 2026'!AB14</f>
        <v>0</v>
      </c>
      <c r="J4" s="1" t="str">
        <f>'Deelnameformulier WK Spel 2026'!AC14</f>
        <v>-</v>
      </c>
      <c r="K4" s="1">
        <f>'Deelnameformulier WK Spel 2026'!AD14</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Schotland</v>
      </c>
      <c r="G5" s="2" t="s">
        <v>4</v>
      </c>
      <c r="H5" s="1" t="str">
        <f>D13</f>
        <v>Marokko</v>
      </c>
      <c r="I5" s="1">
        <f>'Deelnameformulier WK Spel 2026'!AB15</f>
        <v>0</v>
      </c>
      <c r="J5" s="1" t="str">
        <f>'Deelnameformulier WK Spel 2026'!AC15</f>
        <v>-</v>
      </c>
      <c r="K5" s="1">
        <f>'Deelnameformulier WK Spel 2026'!AD15</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Schotland</v>
      </c>
      <c r="G6" s="2" t="s">
        <v>4</v>
      </c>
      <c r="H6" s="1" t="str">
        <f>F2</f>
        <v>Brazilië</v>
      </c>
      <c r="I6" s="1">
        <f>'Deelnameformulier WK Spel 2026'!AB16</f>
        <v>0</v>
      </c>
      <c r="J6" s="1" t="str">
        <f>'Deelnameformulier WK Spel 2026'!AC16</f>
        <v>-</v>
      </c>
      <c r="K6" s="1">
        <f>'Deelnameformulier WK Spel 2026'!AD16</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Marokko</v>
      </c>
      <c r="G7" s="2" t="s">
        <v>4</v>
      </c>
      <c r="H7" s="1" t="str">
        <f>D14</f>
        <v>Haïti</v>
      </c>
      <c r="I7" s="1">
        <f>'Deelnameformulier WK Spel 2026'!AB17</f>
        <v>0</v>
      </c>
      <c r="J7" s="1" t="str">
        <f>'Deelnameformulier WK Spel 2026'!AC17</f>
        <v>-</v>
      </c>
      <c r="K7" s="1">
        <f>'Deelnameformulier WK Spel 2026'!AD17</f>
        <v>0</v>
      </c>
      <c r="L7" s="3">
        <f t="shared" si="0"/>
        <v>0</v>
      </c>
      <c r="M7" s="1">
        <v>1</v>
      </c>
    </row>
    <row r="9" spans="1:28" ht="15" thickBot="1" x14ac:dyDescent="0.35"/>
    <row r="10" spans="1:28" x14ac:dyDescent="0.3">
      <c r="Y10" s="278" t="s">
        <v>99</v>
      </c>
      <c r="Z10" s="279"/>
      <c r="AA10" s="279"/>
      <c r="AB10" s="28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706</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20</v>
      </c>
      <c r="F12" s="1">
        <f>Y3+Z3+AA3</f>
        <v>3</v>
      </c>
      <c r="H12" s="1">
        <f>I12-K12</f>
        <v>0</v>
      </c>
      <c r="I12" s="1">
        <f>I2+I4+K6</f>
        <v>0</v>
      </c>
      <c r="K12" s="1">
        <f>+K2+K4+I6</f>
        <v>0</v>
      </c>
      <c r="L12" s="3">
        <f>RANK(AB12,AB12:AB15)</f>
        <v>1</v>
      </c>
      <c r="M12" s="1">
        <f>COUNTIF(Y3:AA3,3)</f>
        <v>0</v>
      </c>
      <c r="N12">
        <v>6</v>
      </c>
      <c r="Y12" s="22">
        <f>F12*1000</f>
        <v>3000</v>
      </c>
      <c r="Z12" s="23">
        <f>H12*10</f>
        <v>0</v>
      </c>
      <c r="AA12" s="24">
        <f>I12*0.1</f>
        <v>0</v>
      </c>
      <c r="AB12" s="19">
        <f>Y12+Z12+AA12</f>
        <v>3000</v>
      </c>
    </row>
    <row r="13" spans="1:28" x14ac:dyDescent="0.3">
      <c r="A13" t="b">
        <f t="shared" ref="A13:A15" si="1">IF(L13=3,TRUE,FALSE)</f>
        <v>0</v>
      </c>
      <c r="B13" s="1">
        <v>2</v>
      </c>
      <c r="D13" s="1" t="s">
        <v>5</v>
      </c>
      <c r="F13" s="1">
        <f>Y4+Z4+AA4</f>
        <v>3</v>
      </c>
      <c r="H13" s="1">
        <f>I13-K13</f>
        <v>0</v>
      </c>
      <c r="I13" s="1">
        <f>K2+K5+I7</f>
        <v>0</v>
      </c>
      <c r="K13" s="1">
        <f>I2+I5+K7</f>
        <v>0</v>
      </c>
      <c r="L13" s="3">
        <f>RANK(AB13,AB12:AB15)</f>
        <v>1</v>
      </c>
      <c r="M13" s="1">
        <f>COUNTIF(Y4:AA4,3)</f>
        <v>0</v>
      </c>
      <c r="N13">
        <v>8</v>
      </c>
      <c r="Y13" s="25">
        <f>F13*1000</f>
        <v>3000</v>
      </c>
      <c r="Z13" s="5">
        <f>H13*10</f>
        <v>0</v>
      </c>
      <c r="AA13" s="26">
        <f>I13*0.1</f>
        <v>0</v>
      </c>
      <c r="AB13" s="20">
        <f>Y13+Z13+AA13</f>
        <v>3000</v>
      </c>
    </row>
    <row r="14" spans="1:28" x14ac:dyDescent="0.3">
      <c r="A14" t="b">
        <f t="shared" si="1"/>
        <v>0</v>
      </c>
      <c r="B14" s="1">
        <v>3</v>
      </c>
      <c r="D14" s="1" t="s">
        <v>132</v>
      </c>
      <c r="F14" s="1">
        <f>Y5+Z5+AA5</f>
        <v>3</v>
      </c>
      <c r="H14" s="1">
        <f>I14-K14</f>
        <v>0</v>
      </c>
      <c r="I14" s="1">
        <f>I3+K4+K7</f>
        <v>0</v>
      </c>
      <c r="K14" s="1">
        <f>K3+I4+I7</f>
        <v>0</v>
      </c>
      <c r="L14" s="3">
        <f>RANK(AB14,AB12:AB15)</f>
        <v>1</v>
      </c>
      <c r="M14" s="1">
        <f>COUNTIF(Y5:AA5,3)</f>
        <v>0</v>
      </c>
      <c r="N14">
        <v>83</v>
      </c>
      <c r="Y14" s="25">
        <f>F14*1000</f>
        <v>3000</v>
      </c>
      <c r="Z14" s="5">
        <f>H14*10</f>
        <v>0</v>
      </c>
      <c r="AA14" s="26">
        <f>I14*0.1</f>
        <v>0</v>
      </c>
      <c r="AB14" s="20">
        <f>Y14+Z14+AA14</f>
        <v>3000</v>
      </c>
    </row>
    <row r="15" spans="1:28" ht="15" thickBot="1" x14ac:dyDescent="0.35">
      <c r="A15" t="b">
        <f t="shared" si="1"/>
        <v>0</v>
      </c>
      <c r="B15" s="1">
        <v>4</v>
      </c>
      <c r="D15" s="1" t="s">
        <v>133</v>
      </c>
      <c r="F15" s="1">
        <f>Y6+Z6+AA6</f>
        <v>3</v>
      </c>
      <c r="H15" s="1">
        <f>I15-K15</f>
        <v>0</v>
      </c>
      <c r="I15" s="1">
        <f>+K3+I5+I6</f>
        <v>0</v>
      </c>
      <c r="K15" s="1">
        <f>I3+K5+K6</f>
        <v>0</v>
      </c>
      <c r="L15" s="3">
        <f>RANK(AB15,AB12:AB15)</f>
        <v>1</v>
      </c>
      <c r="M15" s="1">
        <f>COUNTIF(Y6:AA6,3)</f>
        <v>0</v>
      </c>
      <c r="N15">
        <v>43</v>
      </c>
      <c r="Y15" s="27">
        <f>F15*1000</f>
        <v>3000</v>
      </c>
      <c r="Z15" s="28">
        <f>H15*10</f>
        <v>0</v>
      </c>
      <c r="AA15" s="29">
        <f>I15*0.1</f>
        <v>0</v>
      </c>
      <c r="AB15" s="21">
        <f>Y15+Z15+AA15</f>
        <v>3000</v>
      </c>
    </row>
  </sheetData>
  <sheetProtection algorithmName="SHA-512" hashValue="uL9VaM9GfX5a+ag4OjUODVhJfd/DqR10SB7Lmsbcqiw+nWZ9JtsCun30uJoLs221Dd7BzUSSDxB4S/mujM7jag==" saltValue="1BTuKUKjTcrs3DYG5TryJQ=="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68917-8569-4F1F-89D6-D3E229F8230B}">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3.88671875" style="1" bestFit="1" customWidth="1"/>
    <col min="14" max="14" width="10.77734375" bestFit="1" customWidth="1"/>
    <col min="15" max="15" width="9.1093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86" t="s">
        <v>50</v>
      </c>
      <c r="Q1" s="286"/>
      <c r="R1" s="286"/>
      <c r="S1" s="286"/>
      <c r="T1" s="286"/>
      <c r="U1" s="286"/>
      <c r="V1" s="286"/>
      <c r="W1" s="286"/>
      <c r="X1" s="287"/>
      <c r="Y1" s="281" t="s">
        <v>94</v>
      </c>
      <c r="Z1" s="282"/>
      <c r="AA1" s="282"/>
    </row>
    <row r="2" spans="1:28" ht="15" thickBot="1" x14ac:dyDescent="0.35">
      <c r="B2" s="1">
        <v>1</v>
      </c>
      <c r="C2" s="2" t="s">
        <v>4</v>
      </c>
      <c r="D2" s="1">
        <v>2</v>
      </c>
      <c r="F2" s="1" t="str">
        <f>D12</f>
        <v>USA</v>
      </c>
      <c r="G2" s="2" t="s">
        <v>4</v>
      </c>
      <c r="H2" s="1" t="str">
        <f>D13</f>
        <v>Paraguay</v>
      </c>
      <c r="I2" s="1">
        <f>'Deelnameformulier WK Spel 2026'!H23</f>
        <v>0</v>
      </c>
      <c r="J2" s="2" t="s">
        <v>4</v>
      </c>
      <c r="K2" s="1">
        <f>'Deelnameformulier WK Spel 2026'!J23</f>
        <v>0</v>
      </c>
      <c r="L2" s="3">
        <f t="shared" ref="L2:L7" si="0">I2-K2</f>
        <v>0</v>
      </c>
      <c r="M2" s="1">
        <v>1</v>
      </c>
      <c r="O2" s="16" t="s">
        <v>95</v>
      </c>
      <c r="P2" s="283" t="s">
        <v>96</v>
      </c>
      <c r="Q2" s="284"/>
      <c r="R2" s="285"/>
      <c r="S2" s="283" t="s">
        <v>97</v>
      </c>
      <c r="T2" s="284"/>
      <c r="U2" s="285"/>
      <c r="V2" s="283" t="s">
        <v>98</v>
      </c>
      <c r="W2" s="284"/>
      <c r="X2" s="285"/>
      <c r="Y2" s="1" t="s">
        <v>96</v>
      </c>
      <c r="Z2" s="1" t="s">
        <v>97</v>
      </c>
      <c r="AA2" s="1" t="s">
        <v>98</v>
      </c>
    </row>
    <row r="3" spans="1:28" x14ac:dyDescent="0.3">
      <c r="B3" s="1">
        <v>3</v>
      </c>
      <c r="C3" s="2" t="s">
        <v>4</v>
      </c>
      <c r="D3" s="1">
        <v>4</v>
      </c>
      <c r="F3" s="1" t="str">
        <f>D14</f>
        <v>Australië</v>
      </c>
      <c r="G3" s="2" t="s">
        <v>4</v>
      </c>
      <c r="H3" s="1" t="str">
        <f>D15</f>
        <v>Turkije</v>
      </c>
      <c r="I3" s="1">
        <f>'Deelnameformulier WK Spel 2026'!H24</f>
        <v>0</v>
      </c>
      <c r="J3" s="2" t="s">
        <v>4</v>
      </c>
      <c r="K3" s="1">
        <f>'Deelnameformulier WK Spel 2026'!J24</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USA</v>
      </c>
      <c r="G4" s="2" t="s">
        <v>4</v>
      </c>
      <c r="H4" s="1" t="str">
        <f>D14</f>
        <v>Australië</v>
      </c>
      <c r="I4" s="1">
        <f>'Deelnameformulier WK Spel 2026'!H25</f>
        <v>0</v>
      </c>
      <c r="J4" s="2" t="s">
        <v>4</v>
      </c>
      <c r="K4" s="1">
        <f>'Deelnameformulier WK Spel 2026'!J25</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Turkije</v>
      </c>
      <c r="G5" s="2" t="s">
        <v>4</v>
      </c>
      <c r="H5" s="1" t="str">
        <f>D13</f>
        <v>Paraguay</v>
      </c>
      <c r="I5" s="1">
        <f>'Deelnameformulier WK Spel 2026'!H26</f>
        <v>0</v>
      </c>
      <c r="J5" s="2" t="s">
        <v>4</v>
      </c>
      <c r="K5" s="1">
        <f>'Deelnameformulier WK Spel 2026'!J26</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Turkije</v>
      </c>
      <c r="G6" s="2" t="s">
        <v>4</v>
      </c>
      <c r="H6" s="1" t="str">
        <f>F2</f>
        <v>USA</v>
      </c>
      <c r="I6" s="1">
        <f>'Deelnameformulier WK Spel 2026'!H27</f>
        <v>0</v>
      </c>
      <c r="J6" s="2" t="s">
        <v>4</v>
      </c>
      <c r="K6" s="1">
        <f>'Deelnameformulier WK Spel 2026'!J27</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Paraguay</v>
      </c>
      <c r="G7" s="2" t="s">
        <v>4</v>
      </c>
      <c r="H7" s="1" t="str">
        <f>D14</f>
        <v>Australië</v>
      </c>
      <c r="I7" s="1">
        <f>'Deelnameformulier WK Spel 2026'!H28</f>
        <v>0</v>
      </c>
      <c r="J7" s="2" t="s">
        <v>4</v>
      </c>
      <c r="K7" s="1">
        <f>'Deelnameformulier WK Spel 2026'!J28</f>
        <v>0</v>
      </c>
      <c r="L7" s="3">
        <f t="shared" si="0"/>
        <v>0</v>
      </c>
      <c r="M7" s="1">
        <v>1</v>
      </c>
    </row>
    <row r="9" spans="1:28" ht="15" thickBot="1" x14ac:dyDescent="0.35"/>
    <row r="10" spans="1:28" x14ac:dyDescent="0.3">
      <c r="Y10" s="278" t="s">
        <v>99</v>
      </c>
      <c r="Z10" s="279"/>
      <c r="AA10" s="279"/>
      <c r="AB10" s="28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112</v>
      </c>
      <c r="F12" s="1">
        <f>Y3+Z3+AA3</f>
        <v>3</v>
      </c>
      <c r="H12" s="1">
        <f>I12-K12</f>
        <v>0</v>
      </c>
      <c r="I12" s="1">
        <f>I2+I4+K6</f>
        <v>0</v>
      </c>
      <c r="K12" s="1">
        <f>+K2+K4+I6</f>
        <v>0</v>
      </c>
      <c r="L12" s="3">
        <f>RANK(AB12,AB12:AB15)</f>
        <v>1</v>
      </c>
      <c r="M12" s="1">
        <f>COUNTIF(Y3:AA3,3)</f>
        <v>0</v>
      </c>
      <c r="N12">
        <v>16</v>
      </c>
      <c r="Y12" s="22">
        <f>F12*1000</f>
        <v>3000</v>
      </c>
      <c r="Z12" s="23">
        <f>H12*10</f>
        <v>0</v>
      </c>
      <c r="AA12" s="24">
        <f>I12*0.1</f>
        <v>0</v>
      </c>
      <c r="AB12" s="19">
        <f>Y12+Z12+AA12</f>
        <v>3000</v>
      </c>
    </row>
    <row r="13" spans="1:28" x14ac:dyDescent="0.3">
      <c r="A13" t="b">
        <f t="shared" ref="A13:A15" si="1">IF(L13=3,TRUE,FALSE)</f>
        <v>0</v>
      </c>
      <c r="B13" s="1">
        <v>2</v>
      </c>
      <c r="D13" s="1" t="s">
        <v>134</v>
      </c>
      <c r="F13" s="1">
        <f>Y4+Z4+AA4</f>
        <v>3</v>
      </c>
      <c r="H13" s="1">
        <f>I13-K13</f>
        <v>0</v>
      </c>
      <c r="I13" s="1">
        <f>K2+K5+I7</f>
        <v>0</v>
      </c>
      <c r="K13" s="1">
        <f>I2+I5+K7</f>
        <v>0</v>
      </c>
      <c r="L13" s="3">
        <f>RANK(AB13,AB12:AB15)</f>
        <v>1</v>
      </c>
      <c r="M13" s="1">
        <f>COUNTIF(Y4:AA4,3)</f>
        <v>0</v>
      </c>
      <c r="N13">
        <v>40</v>
      </c>
      <c r="Y13" s="25">
        <f>F13*1000</f>
        <v>3000</v>
      </c>
      <c r="Z13" s="5">
        <f>H13*10</f>
        <v>0</v>
      </c>
      <c r="AA13" s="26">
        <f>I13*0.1</f>
        <v>0</v>
      </c>
      <c r="AB13" s="20">
        <f>Y13+Z13+AA13</f>
        <v>3000</v>
      </c>
    </row>
    <row r="14" spans="1:28" x14ac:dyDescent="0.3">
      <c r="A14" t="b">
        <f t="shared" si="1"/>
        <v>0</v>
      </c>
      <c r="B14" s="1">
        <v>3</v>
      </c>
      <c r="D14" s="1" t="s">
        <v>13</v>
      </c>
      <c r="F14" s="1">
        <f>Y5+Z5+AA5</f>
        <v>3</v>
      </c>
      <c r="H14" s="1">
        <f>I14-K14</f>
        <v>0</v>
      </c>
      <c r="I14" s="1">
        <f>I3+K4+K7</f>
        <v>0</v>
      </c>
      <c r="K14" s="1">
        <f>K3+I4+I7</f>
        <v>0</v>
      </c>
      <c r="L14" s="3">
        <f>RANK(AB14,AB12:AB15)</f>
        <v>1</v>
      </c>
      <c r="M14" s="1">
        <f>COUNTIF(Y5:AA5,3)</f>
        <v>0</v>
      </c>
      <c r="N14">
        <v>27</v>
      </c>
      <c r="Y14" s="25">
        <f>F14*1000</f>
        <v>3000</v>
      </c>
      <c r="Z14" s="5">
        <f>H14*10</f>
        <v>0</v>
      </c>
      <c r="AA14" s="26">
        <f>I14*0.1</f>
        <v>0</v>
      </c>
      <c r="AB14" s="20">
        <f>Y14+Z14+AA14</f>
        <v>3000</v>
      </c>
    </row>
    <row r="15" spans="1:28" ht="15" thickBot="1" x14ac:dyDescent="0.35">
      <c r="A15" t="b">
        <f t="shared" si="1"/>
        <v>0</v>
      </c>
      <c r="B15" s="1">
        <v>4</v>
      </c>
      <c r="D15" s="1" t="s">
        <v>135</v>
      </c>
      <c r="F15" s="1">
        <f>Y6+Z6+AA6</f>
        <v>3</v>
      </c>
      <c r="H15" s="1">
        <f>I15-K15</f>
        <v>0</v>
      </c>
      <c r="I15" s="1">
        <f>+K3+I5+I6</f>
        <v>0</v>
      </c>
      <c r="K15" s="1">
        <f>I3+K5+K6</f>
        <v>0</v>
      </c>
      <c r="L15" s="3">
        <f>RANK(AB15,AB12:AB15)</f>
        <v>1</v>
      </c>
      <c r="M15" s="1">
        <f>COUNTIF(Y6:AA6,3)</f>
        <v>0</v>
      </c>
      <c r="N15">
        <v>22</v>
      </c>
      <c r="Y15" s="27">
        <f>F15*1000</f>
        <v>3000</v>
      </c>
      <c r="Z15" s="28">
        <f>H15*10</f>
        <v>0</v>
      </c>
      <c r="AA15" s="29">
        <f>I15*0.1</f>
        <v>0</v>
      </c>
      <c r="AB15" s="21">
        <f>Y15+Z15+AA15</f>
        <v>3000</v>
      </c>
    </row>
  </sheetData>
  <sheetProtection algorithmName="SHA-512" hashValue="0N8+6EIhgTgpgfEl7LE4xyFSRGEHXTW4iPujryMw+Uwl2lMy6cz7BCji9Pn+vNQyGoISCm9kdyGCVb3sG1m0DQ==" saltValue="Xxi2yriXjIqHvCk9XPuhhQ=="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E4A4-0D8E-423B-9B0C-E4C9832932A8}">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3.88671875" style="1" bestFit="1" customWidth="1"/>
    <col min="14" max="14" width="7.21875" customWidth="1"/>
    <col min="15" max="15" width="7.21875" style="1" customWidth="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Duitsland</v>
      </c>
      <c r="G2" s="2" t="s">
        <v>4</v>
      </c>
      <c r="H2" s="1" t="str">
        <f>D13</f>
        <v>Curacao</v>
      </c>
      <c r="I2" s="1">
        <f>'Deelnameformulier WK Spel 2026'!R23</f>
        <v>0</v>
      </c>
      <c r="J2" s="2" t="s">
        <v>4</v>
      </c>
      <c r="K2" s="1">
        <f>'Deelnameformulier WK Spel 2026'!T23</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Ivoorkust</v>
      </c>
      <c r="G3" s="2" t="s">
        <v>4</v>
      </c>
      <c r="H3" s="1" t="str">
        <f>D15</f>
        <v>Ecuador</v>
      </c>
      <c r="I3" s="1">
        <f>'Deelnameformulier WK Spel 2026'!R24</f>
        <v>0</v>
      </c>
      <c r="J3" s="2" t="s">
        <v>4</v>
      </c>
      <c r="K3" s="1">
        <f>'Deelnameformulier WK Spel 2026'!T24</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Duitsland</v>
      </c>
      <c r="G4" s="2" t="s">
        <v>4</v>
      </c>
      <c r="H4" s="1" t="str">
        <f>D14</f>
        <v>Ivoorkust</v>
      </c>
      <c r="I4" s="1">
        <f>'Deelnameformulier WK Spel 2026'!R25</f>
        <v>0</v>
      </c>
      <c r="J4" s="2" t="s">
        <v>4</v>
      </c>
      <c r="K4" s="1">
        <f>'Deelnameformulier WK Spel 2026'!T25</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Ecuador</v>
      </c>
      <c r="G5" s="2" t="s">
        <v>4</v>
      </c>
      <c r="H5" s="1" t="str">
        <f>D13</f>
        <v>Curacao</v>
      </c>
      <c r="I5" s="1">
        <f>'Deelnameformulier WK Spel 2026'!R26</f>
        <v>0</v>
      </c>
      <c r="J5" s="2" t="s">
        <v>4</v>
      </c>
      <c r="K5" s="1">
        <f>'Deelnameformulier WK Spel 2026'!T26</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Ecuador</v>
      </c>
      <c r="G6" s="2" t="s">
        <v>4</v>
      </c>
      <c r="H6" s="1" t="str">
        <f>F2</f>
        <v>Duitsland</v>
      </c>
      <c r="I6" s="1">
        <f>'Deelnameformulier WK Spel 2026'!R27</f>
        <v>0</v>
      </c>
      <c r="J6" s="2" t="s">
        <v>4</v>
      </c>
      <c r="K6" s="1">
        <f>'Deelnameformulier WK Spel 2026'!T27</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Curacao</v>
      </c>
      <c r="G7" s="2" t="s">
        <v>4</v>
      </c>
      <c r="H7" s="1" t="str">
        <f>D14</f>
        <v>Ivoorkust</v>
      </c>
      <c r="I7" s="1">
        <f>'Deelnameformulier WK Spel 2026'!R28</f>
        <v>0</v>
      </c>
      <c r="J7" s="2" t="s">
        <v>4</v>
      </c>
      <c r="K7" s="1">
        <f>'Deelnameformulier WK Spel 2026'!T28</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18</v>
      </c>
      <c r="F12" s="1">
        <f>Y3+Z3+AA3</f>
        <v>3</v>
      </c>
      <c r="H12" s="1">
        <f>I12-K12</f>
        <v>0</v>
      </c>
      <c r="I12" s="1">
        <f>I2+I4+K6</f>
        <v>0</v>
      </c>
      <c r="K12" s="1">
        <f>+K2+K4+I6</f>
        <v>0</v>
      </c>
      <c r="L12" s="3">
        <f>RANK(AB12,AB12:AB15)</f>
        <v>1</v>
      </c>
      <c r="M12" s="1">
        <f>COUNTIF(Y3:AA3,3)</f>
        <v>0</v>
      </c>
      <c r="N12">
        <v>10</v>
      </c>
      <c r="Y12" s="22">
        <f>F12*1000</f>
        <v>3000</v>
      </c>
      <c r="Z12" s="23">
        <f>H12*10</f>
        <v>0</v>
      </c>
      <c r="AA12" s="24">
        <f>I12*0.1</f>
        <v>0</v>
      </c>
      <c r="AB12" s="19">
        <f>Y12+Z12+AA12</f>
        <v>3000</v>
      </c>
    </row>
    <row r="13" spans="1:28" x14ac:dyDescent="0.3">
      <c r="A13" t="b">
        <f t="shared" ref="A13:A15" si="1">IF(L13=3,TRUE,FALSE)</f>
        <v>0</v>
      </c>
      <c r="B13" s="1">
        <v>2</v>
      </c>
      <c r="D13" s="1" t="s">
        <v>136</v>
      </c>
      <c r="F13" s="1">
        <f>Y4+Z4+AA4</f>
        <v>3</v>
      </c>
      <c r="H13" s="1">
        <f>I13-K13</f>
        <v>0</v>
      </c>
      <c r="I13" s="1">
        <f>K2+K5+I7</f>
        <v>0</v>
      </c>
      <c r="K13" s="1">
        <f>I2+I5+K7</f>
        <v>0</v>
      </c>
      <c r="L13" s="3">
        <f>RANK(AB13,AB12:AB15)</f>
        <v>1</v>
      </c>
      <c r="M13" s="1">
        <f>COUNTIF(Y4:AA4,3)</f>
        <v>0</v>
      </c>
      <c r="N13">
        <v>82</v>
      </c>
      <c r="Y13" s="25">
        <f>F13*1000</f>
        <v>3000</v>
      </c>
      <c r="Z13" s="5">
        <f>H13*10</f>
        <v>0</v>
      </c>
      <c r="AA13" s="26">
        <f>I13*0.1</f>
        <v>0</v>
      </c>
      <c r="AB13" s="20">
        <f>Y13+Z13+AA13</f>
        <v>3000</v>
      </c>
    </row>
    <row r="14" spans="1:28" x14ac:dyDescent="0.3">
      <c r="A14" t="b">
        <f t="shared" si="1"/>
        <v>0</v>
      </c>
      <c r="B14" s="1">
        <v>3</v>
      </c>
      <c r="D14" s="1" t="s">
        <v>137</v>
      </c>
      <c r="F14" s="1">
        <f>Y5+Z5+AA5</f>
        <v>3</v>
      </c>
      <c r="H14" s="1">
        <f>I14-K14</f>
        <v>0</v>
      </c>
      <c r="I14" s="1">
        <f>I3+K4+K7</f>
        <v>0</v>
      </c>
      <c r="K14" s="1">
        <f>K3+I4+I7</f>
        <v>0</v>
      </c>
      <c r="L14" s="3">
        <f>RANK(AB14,AB12:AB15)</f>
        <v>1</v>
      </c>
      <c r="M14" s="1">
        <f>COUNTIF(Y5:AA5,3)</f>
        <v>0</v>
      </c>
      <c r="N14">
        <v>34</v>
      </c>
      <c r="Y14" s="25">
        <f>F14*1000</f>
        <v>3000</v>
      </c>
      <c r="Z14" s="5">
        <f>H14*10</f>
        <v>0</v>
      </c>
      <c r="AA14" s="26">
        <f>I14*0.1</f>
        <v>0</v>
      </c>
      <c r="AB14" s="20">
        <f>Y14+Z14+AA14</f>
        <v>3000</v>
      </c>
    </row>
    <row r="15" spans="1:28" ht="15" thickBot="1" x14ac:dyDescent="0.35">
      <c r="A15" t="b">
        <f t="shared" si="1"/>
        <v>0</v>
      </c>
      <c r="B15" s="1">
        <v>4</v>
      </c>
      <c r="D15" s="1" t="s">
        <v>110</v>
      </c>
      <c r="F15" s="1">
        <f>Y6+Z6+AA6</f>
        <v>3</v>
      </c>
      <c r="H15" s="1">
        <f>I15-K15</f>
        <v>0</v>
      </c>
      <c r="I15" s="1">
        <f>+K3+I5+I6</f>
        <v>0</v>
      </c>
      <c r="K15" s="1">
        <f>I3+K5+K6</f>
        <v>0</v>
      </c>
      <c r="L15" s="3">
        <f>RANK(AB15,AB12:AB15)</f>
        <v>1</v>
      </c>
      <c r="M15" s="1">
        <f>COUNTIF(Y6:AA6,3)</f>
        <v>0</v>
      </c>
      <c r="N15">
        <v>23</v>
      </c>
      <c r="Y15" s="27">
        <f>F15*1000</f>
        <v>3000</v>
      </c>
      <c r="Z15" s="28">
        <f>H15*10</f>
        <v>0</v>
      </c>
      <c r="AA15" s="29">
        <f>I15*0.1</f>
        <v>0</v>
      </c>
      <c r="AB15" s="21">
        <f>Y15+Z15+AA15</f>
        <v>3000</v>
      </c>
    </row>
  </sheetData>
  <sheetProtection algorithmName="SHA-512" hashValue="Qb2wsLoUQPYag7cXP9MiEJFjBgYazZ4SMR3BvdpmnhiLOXxePMnVLIzO4J8LUKgAjN56amktpQNASyhvYZGN7A==" saltValue="Es2YmnjvvM4wbQIyU5G12Q==" spinCount="100000" sheet="1" objects="1" scenarios="1"/>
  <mergeCells count="7">
    <mergeCell ref="Y10:AB10"/>
    <mergeCell ref="Y1:AA1"/>
    <mergeCell ref="B1:D1"/>
    <mergeCell ref="P2:R2"/>
    <mergeCell ref="S2:U2"/>
    <mergeCell ref="V2:X2"/>
    <mergeCell ref="P1:X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EBBD2-720C-4323-91AD-D5BE968065B4}">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3.88671875" style="1" bestFit="1" customWidth="1"/>
    <col min="14" max="14" width="7.77734375" customWidth="1"/>
    <col min="15" max="15" width="9.1093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4.4" customHeight="1"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Nederland</v>
      </c>
      <c r="G2" s="2" t="s">
        <v>4</v>
      </c>
      <c r="H2" s="1" t="str">
        <f>D13</f>
        <v>Japan</v>
      </c>
      <c r="I2" s="1">
        <f>'Deelnameformulier WK Spel 2026'!AB23</f>
        <v>0</v>
      </c>
      <c r="J2" s="1" t="str">
        <f>'Deelnameformulier WK Spel 2026'!AC23</f>
        <v>-</v>
      </c>
      <c r="K2" s="1">
        <f>'Deelnameformulier WK Spel 2026'!AD23</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Zweden</v>
      </c>
      <c r="G3" s="2" t="s">
        <v>4</v>
      </c>
      <c r="H3" s="1" t="str">
        <f>D15</f>
        <v>Tunesië</v>
      </c>
      <c r="I3" s="1">
        <f>'Deelnameformulier WK Spel 2026'!AB24</f>
        <v>0</v>
      </c>
      <c r="J3" s="1" t="str">
        <f>'Deelnameformulier WK Spel 2026'!AC24</f>
        <v>-</v>
      </c>
      <c r="K3" s="1">
        <f>'Deelnameformulier WK Spel 2026'!AD24</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Nederland</v>
      </c>
      <c r="G4" s="2" t="s">
        <v>4</v>
      </c>
      <c r="H4" s="1" t="str">
        <f>D14</f>
        <v>Zweden</v>
      </c>
      <c r="I4" s="1">
        <f>'Deelnameformulier WK Spel 2026'!AB25</f>
        <v>0</v>
      </c>
      <c r="J4" s="1" t="str">
        <f>'Deelnameformulier WK Spel 2026'!AC25</f>
        <v>-</v>
      </c>
      <c r="K4" s="1">
        <f>'Deelnameformulier WK Spel 2026'!AD25</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Tunesië</v>
      </c>
      <c r="G5" s="2" t="s">
        <v>4</v>
      </c>
      <c r="H5" s="1" t="str">
        <f>D13</f>
        <v>Japan</v>
      </c>
      <c r="I5" s="1">
        <f>'Deelnameformulier WK Spel 2026'!AB26</f>
        <v>0</v>
      </c>
      <c r="J5" s="1" t="str">
        <f>'Deelnameformulier WK Spel 2026'!AC26</f>
        <v>-</v>
      </c>
      <c r="K5" s="1">
        <f>'Deelnameformulier WK Spel 2026'!AD26</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Tunesië</v>
      </c>
      <c r="G6" s="2" t="s">
        <v>4</v>
      </c>
      <c r="H6" s="1" t="str">
        <f>F2</f>
        <v>Nederland</v>
      </c>
      <c r="I6" s="1">
        <f>'Deelnameformulier WK Spel 2026'!AB27</f>
        <v>0</v>
      </c>
      <c r="J6" s="1" t="str">
        <f>'Deelnameformulier WK Spel 2026'!AC27</f>
        <v>-</v>
      </c>
      <c r="K6" s="1">
        <f>'Deelnameformulier WK Spel 2026'!AD27</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Japan</v>
      </c>
      <c r="G7" s="2" t="s">
        <v>4</v>
      </c>
      <c r="H7" s="1" t="str">
        <f>D14</f>
        <v>Zweden</v>
      </c>
      <c r="I7" s="1">
        <f>'Deelnameformulier WK Spel 2026'!AB28</f>
        <v>0</v>
      </c>
      <c r="J7" s="1" t="str">
        <f>'Deelnameformulier WK Spel 2026'!AC28</f>
        <v>-</v>
      </c>
      <c r="K7" s="1">
        <f>'Deelnameformulier WK Spel 2026'!AD28</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111</v>
      </c>
      <c r="F12" s="1">
        <f>Y3+Z3+AA3</f>
        <v>3</v>
      </c>
      <c r="H12" s="1">
        <f>I12-K12</f>
        <v>0</v>
      </c>
      <c r="I12" s="1">
        <f>I2+I4+K6</f>
        <v>0</v>
      </c>
      <c r="K12" s="1">
        <f>+K2+K4+I6</f>
        <v>0</v>
      </c>
      <c r="L12" s="3">
        <f>RANK(AB12,AB12:AB15)</f>
        <v>1</v>
      </c>
      <c r="M12" s="1">
        <f>COUNTIF(Y3:AA3,3)</f>
        <v>0</v>
      </c>
      <c r="N12">
        <v>7</v>
      </c>
      <c r="Y12" s="22">
        <f>F12*1000</f>
        <v>3000</v>
      </c>
      <c r="Z12" s="23">
        <f>H12*10</f>
        <v>0</v>
      </c>
      <c r="AA12" s="24">
        <f>I12*0.1</f>
        <v>0</v>
      </c>
      <c r="AB12" s="19">
        <f>Y12+Z12+AA12</f>
        <v>3000</v>
      </c>
    </row>
    <row r="13" spans="1:28" x14ac:dyDescent="0.3">
      <c r="A13" t="b">
        <f t="shared" ref="A13:A15" si="1">IF(L13=3,TRUE,FALSE)</f>
        <v>0</v>
      </c>
      <c r="B13" s="1">
        <v>2</v>
      </c>
      <c r="D13" s="1" t="s">
        <v>25</v>
      </c>
      <c r="F13" s="1">
        <f>Y4+Z4+AA4</f>
        <v>3</v>
      </c>
      <c r="H13" s="1">
        <f>I13-K13</f>
        <v>0</v>
      </c>
      <c r="I13" s="1">
        <f>K2+K5+I7</f>
        <v>0</v>
      </c>
      <c r="K13" s="1">
        <f>I2+I5+K7</f>
        <v>0</v>
      </c>
      <c r="L13" s="3">
        <f>RANK(AB13,AB12:AB15)</f>
        <v>1</v>
      </c>
      <c r="M13" s="1">
        <f>COUNTIF(Y4:AA4,3)</f>
        <v>0</v>
      </c>
      <c r="N13">
        <v>18</v>
      </c>
      <c r="Y13" s="25">
        <f>F13*1000</f>
        <v>3000</v>
      </c>
      <c r="Z13" s="5">
        <f>H13*10</f>
        <v>0</v>
      </c>
      <c r="AA13" s="26">
        <f>I13*0.1</f>
        <v>0</v>
      </c>
      <c r="AB13" s="20">
        <f>Y13+Z13+AA13</f>
        <v>3000</v>
      </c>
    </row>
    <row r="14" spans="1:28" x14ac:dyDescent="0.3">
      <c r="A14" t="b">
        <f t="shared" si="1"/>
        <v>0</v>
      </c>
      <c r="B14" s="1">
        <v>3</v>
      </c>
      <c r="D14" s="1" t="s">
        <v>138</v>
      </c>
      <c r="F14" s="1">
        <f>Y5+Z5+AA5</f>
        <v>3</v>
      </c>
      <c r="H14" s="1">
        <f>I14-K14</f>
        <v>0</v>
      </c>
      <c r="I14" s="1">
        <f>I3+K4+K7</f>
        <v>0</v>
      </c>
      <c r="K14" s="1">
        <f>K3+I4+I7</f>
        <v>0</v>
      </c>
      <c r="L14" s="3">
        <f>RANK(AB14,AB12:AB15)</f>
        <v>1</v>
      </c>
      <c r="M14" s="1">
        <f>COUNTIF(Y5:AA5,3)</f>
        <v>0</v>
      </c>
      <c r="N14">
        <v>38</v>
      </c>
      <c r="Y14" s="25">
        <f>F14*1000</f>
        <v>3000</v>
      </c>
      <c r="Z14" s="5">
        <f>H14*10</f>
        <v>0</v>
      </c>
      <c r="AA14" s="26">
        <f>I14*0.1</f>
        <v>0</v>
      </c>
      <c r="AB14" s="20">
        <f>Y14+Z14+AA14</f>
        <v>3000</v>
      </c>
    </row>
    <row r="15" spans="1:28" ht="15" thickBot="1" x14ac:dyDescent="0.35">
      <c r="A15" t="b">
        <f t="shared" si="1"/>
        <v>0</v>
      </c>
      <c r="B15" s="1">
        <v>4</v>
      </c>
      <c r="D15" s="1" t="s">
        <v>26</v>
      </c>
      <c r="F15" s="1">
        <f>Y6+Z6+AA6</f>
        <v>3</v>
      </c>
      <c r="H15" s="1">
        <f>I15-K15</f>
        <v>0</v>
      </c>
      <c r="I15" s="1">
        <f>+K3+I5+I6</f>
        <v>0</v>
      </c>
      <c r="K15" s="1">
        <f>I3+K5+K6</f>
        <v>0</v>
      </c>
      <c r="L15" s="3">
        <f>RANK(AB15,AB12:AB15)</f>
        <v>1</v>
      </c>
      <c r="M15" s="1">
        <f>COUNTIF(Y6:AA6,3)</f>
        <v>0</v>
      </c>
      <c r="N15">
        <v>44</v>
      </c>
      <c r="Y15" s="27">
        <f>F15*1000</f>
        <v>3000</v>
      </c>
      <c r="Z15" s="28">
        <f>H15*10</f>
        <v>0</v>
      </c>
      <c r="AA15" s="29">
        <f>I15*0.1</f>
        <v>0</v>
      </c>
      <c r="AB15" s="21">
        <f>Y15+Z15+AA15</f>
        <v>3000</v>
      </c>
    </row>
  </sheetData>
  <sheetProtection algorithmName="SHA-512" hashValue="y79wr3NPjit/9E759mepirKj4bakSQopwOOkvpXXv/YUWdoVGlmkszbfemk0bZO8je5HK9Bbns8hVBLlg4PrXA==" saltValue="0q2PkvoLeqXU8EAHk9I6mQ=="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2565-714A-41CF-A9F4-5921D90F9C49}">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3.88671875" style="1" bestFit="1" customWidth="1"/>
    <col min="14" max="14" width="7.44140625" customWidth="1"/>
    <col min="15" max="15" width="9.1093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België</v>
      </c>
      <c r="G2" s="2" t="s">
        <v>4</v>
      </c>
      <c r="H2" s="1" t="str">
        <f>D13</f>
        <v>Egypte</v>
      </c>
      <c r="I2" s="1">
        <f>'Deelnameformulier WK Spel 2026'!H34</f>
        <v>0</v>
      </c>
      <c r="J2" s="1" t="str">
        <f>'Deelnameformulier WK Spel 2026'!I34</f>
        <v>-</v>
      </c>
      <c r="K2" s="1">
        <f>'Deelnameformulier WK Spel 2026'!J34</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Iran</v>
      </c>
      <c r="G3" s="2" t="s">
        <v>4</v>
      </c>
      <c r="H3" s="1" t="str">
        <f>D15</f>
        <v>Nieuw Zeeland</v>
      </c>
      <c r="I3" s="1">
        <f>'Deelnameformulier WK Spel 2026'!H35</f>
        <v>0</v>
      </c>
      <c r="J3" s="1" t="str">
        <f>'Deelnameformulier WK Spel 2026'!I35</f>
        <v>-</v>
      </c>
      <c r="K3" s="1">
        <f>'Deelnameformulier WK Spel 2026'!J35</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België</v>
      </c>
      <c r="G4" s="2" t="s">
        <v>4</v>
      </c>
      <c r="H4" s="1" t="str">
        <f>D14</f>
        <v>Iran</v>
      </c>
      <c r="I4" s="1">
        <f>'Deelnameformulier WK Spel 2026'!H36</f>
        <v>0</v>
      </c>
      <c r="J4" s="1" t="str">
        <f>'Deelnameformulier WK Spel 2026'!I36</f>
        <v>-</v>
      </c>
      <c r="K4" s="1">
        <f>'Deelnameformulier WK Spel 2026'!J36</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Nieuw Zeeland</v>
      </c>
      <c r="G5" s="2" t="s">
        <v>4</v>
      </c>
      <c r="H5" s="1" t="str">
        <f>D13</f>
        <v>Egypte</v>
      </c>
      <c r="I5" s="1">
        <f>'Deelnameformulier WK Spel 2026'!H37</f>
        <v>0</v>
      </c>
      <c r="J5" s="1" t="str">
        <f>'Deelnameformulier WK Spel 2026'!I37</f>
        <v>-</v>
      </c>
      <c r="K5" s="1">
        <f>'Deelnameformulier WK Spel 2026'!J37</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Nieuw Zeeland</v>
      </c>
      <c r="G6" s="2" t="s">
        <v>4</v>
      </c>
      <c r="H6" s="1" t="str">
        <f>F2</f>
        <v>België</v>
      </c>
      <c r="I6" s="1">
        <f>'Deelnameformulier WK Spel 2026'!H38</f>
        <v>0</v>
      </c>
      <c r="J6" s="1" t="str">
        <f>'Deelnameformulier WK Spel 2026'!I38</f>
        <v>-</v>
      </c>
      <c r="K6" s="1">
        <f>'Deelnameformulier WK Spel 2026'!J38</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Egypte</v>
      </c>
      <c r="G7" s="2" t="s">
        <v>4</v>
      </c>
      <c r="H7" s="1" t="str">
        <f>D14</f>
        <v>Iran</v>
      </c>
      <c r="I7" s="1">
        <f>'Deelnameformulier WK Spel 2026'!H39</f>
        <v>0</v>
      </c>
      <c r="J7" s="1" t="str">
        <f>'Deelnameformulier WK Spel 2026'!I39</f>
        <v>-</v>
      </c>
      <c r="K7" s="1">
        <f>'Deelnameformulier WK Spel 2026'!J39</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24</v>
      </c>
      <c r="F12" s="1">
        <f>Y3+Z3+AA3</f>
        <v>3</v>
      </c>
      <c r="H12" s="1">
        <f>I12-K12</f>
        <v>0</v>
      </c>
      <c r="I12" s="1">
        <f>I2+I4+K6</f>
        <v>0</v>
      </c>
      <c r="K12" s="1">
        <f>+K2+K4+I6</f>
        <v>0</v>
      </c>
      <c r="L12" s="3">
        <f>RANK(AB12,AB12:AB15)</f>
        <v>1</v>
      </c>
      <c r="M12" s="1">
        <f>COUNTIF(Y3:AA3,3)</f>
        <v>0</v>
      </c>
      <c r="N12">
        <v>9</v>
      </c>
      <c r="Y12" s="22">
        <f>F12*1000</f>
        <v>3000</v>
      </c>
      <c r="Z12" s="23">
        <f>H12*10</f>
        <v>0</v>
      </c>
      <c r="AA12" s="24">
        <f>I12*0.1</f>
        <v>0</v>
      </c>
      <c r="AB12" s="19">
        <f>Y12+Z12+AA12</f>
        <v>3000</v>
      </c>
    </row>
    <row r="13" spans="1:28" x14ac:dyDescent="0.3">
      <c r="A13" t="b">
        <f t="shared" ref="A13:A15" si="1">IF(L13=3,TRUE,FALSE)</f>
        <v>0</v>
      </c>
      <c r="B13" s="1">
        <v>2</v>
      </c>
      <c r="D13" s="1" t="s">
        <v>139</v>
      </c>
      <c r="F13" s="1">
        <f>Y4+Z4+AA4</f>
        <v>3</v>
      </c>
      <c r="H13" s="1">
        <f>I13-K13</f>
        <v>0</v>
      </c>
      <c r="I13" s="1">
        <f>K2+K5+I7</f>
        <v>0</v>
      </c>
      <c r="K13" s="1">
        <f>I2+I5+K7</f>
        <v>0</v>
      </c>
      <c r="L13" s="3">
        <f>RANK(AB13,AB12:AB15)</f>
        <v>1</v>
      </c>
      <c r="M13" s="1">
        <f>COUNTIF(Y4:AA4,3)</f>
        <v>0</v>
      </c>
      <c r="N13">
        <v>29</v>
      </c>
      <c r="Y13" s="25">
        <f>F13*1000</f>
        <v>3000</v>
      </c>
      <c r="Z13" s="5">
        <f>H13*10</f>
        <v>0</v>
      </c>
      <c r="AA13" s="26">
        <f>I13*0.1</f>
        <v>0</v>
      </c>
      <c r="AB13" s="20">
        <f>Y13+Z13+AA13</f>
        <v>3000</v>
      </c>
    </row>
    <row r="14" spans="1:28" x14ac:dyDescent="0.3">
      <c r="A14" t="b">
        <f t="shared" si="1"/>
        <v>0</v>
      </c>
      <c r="B14" s="1">
        <v>3</v>
      </c>
      <c r="D14" s="1" t="s">
        <v>6</v>
      </c>
      <c r="F14" s="1">
        <f>Y5+Z5+AA5</f>
        <v>3</v>
      </c>
      <c r="H14" s="1">
        <f>I14-K14</f>
        <v>0</v>
      </c>
      <c r="I14" s="1">
        <f>I3+K4+K7</f>
        <v>0</v>
      </c>
      <c r="K14" s="1">
        <f>K3+I4+I7</f>
        <v>0</v>
      </c>
      <c r="L14" s="3">
        <f>RANK(AB14,AB12:AB15)</f>
        <v>1</v>
      </c>
      <c r="M14" s="1">
        <f>COUNTIF(Y5:AA5,3)</f>
        <v>0</v>
      </c>
      <c r="N14">
        <v>21</v>
      </c>
      <c r="Y14" s="25">
        <f>F14*1000</f>
        <v>3000</v>
      </c>
      <c r="Z14" s="5">
        <f>H14*10</f>
        <v>0</v>
      </c>
      <c r="AA14" s="26">
        <f>I14*0.1</f>
        <v>0</v>
      </c>
      <c r="AB14" s="20">
        <f>Y14+Z14+AA14</f>
        <v>3000</v>
      </c>
    </row>
    <row r="15" spans="1:28" ht="15" thickBot="1" x14ac:dyDescent="0.35">
      <c r="A15" t="b">
        <f t="shared" si="1"/>
        <v>0</v>
      </c>
      <c r="B15" s="1">
        <v>4</v>
      </c>
      <c r="D15" s="1" t="s">
        <v>140</v>
      </c>
      <c r="F15" s="1">
        <f>Y6+Z6+AA6</f>
        <v>3</v>
      </c>
      <c r="H15" s="1">
        <f>I15-K15</f>
        <v>0</v>
      </c>
      <c r="I15" s="1">
        <f>+K3+I5+I6</f>
        <v>0</v>
      </c>
      <c r="K15" s="1">
        <f>I3+K5+K6</f>
        <v>0</v>
      </c>
      <c r="L15" s="3">
        <f>RANK(AB15,AB12:AB15)</f>
        <v>1</v>
      </c>
      <c r="M15" s="1">
        <f>COUNTIF(Y6:AA6,3)</f>
        <v>0</v>
      </c>
      <c r="N15">
        <v>85</v>
      </c>
      <c r="Y15" s="27">
        <f>F15*1000</f>
        <v>3000</v>
      </c>
      <c r="Z15" s="28">
        <f>H15*10</f>
        <v>0</v>
      </c>
      <c r="AA15" s="29">
        <f>I15*0.1</f>
        <v>0</v>
      </c>
      <c r="AB15" s="21">
        <f>Y15+Z15+AA15</f>
        <v>3000</v>
      </c>
    </row>
  </sheetData>
  <sheetProtection algorithmName="SHA-512" hashValue="jOoNXVT1EJ5COJg47MHpnvNMLwkqwPnqfxmUyPLgPpXuyHJvc9Zka1p/ryhP628F4QgSVsnKSL2ZJXgB6Ol1rQ==" saltValue="l+FFV/vIlKX14b0wWw1EJA=="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75FFC-C628-4379-B085-609ACB766B08}">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3.88671875" style="1" bestFit="1" customWidth="1"/>
    <col min="14" max="14" width="8.21875" customWidth="1"/>
    <col min="15" max="15" width="9.1093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Spanje</v>
      </c>
      <c r="G2" s="2" t="s">
        <v>4</v>
      </c>
      <c r="H2" s="1" t="str">
        <f>D13</f>
        <v>Kaapverdië</v>
      </c>
      <c r="I2" s="1">
        <f>'Deelnameformulier WK Spel 2026'!R34</f>
        <v>0</v>
      </c>
      <c r="J2" s="1" t="str">
        <f>'Deelnameformulier WK Spel 2026'!S34</f>
        <v>-</v>
      </c>
      <c r="K2" s="1">
        <f>'Deelnameformulier WK Spel 2026'!T34</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Saoudi Arabië</v>
      </c>
      <c r="G3" s="2" t="s">
        <v>4</v>
      </c>
      <c r="H3" s="1" t="str">
        <f>D15</f>
        <v>Uruguay</v>
      </c>
      <c r="I3" s="1">
        <f>'Deelnameformulier WK Spel 2026'!R35</f>
        <v>0</v>
      </c>
      <c r="J3" s="1" t="str">
        <f>'Deelnameformulier WK Spel 2026'!S35</f>
        <v>-</v>
      </c>
      <c r="K3" s="1">
        <f>'Deelnameformulier WK Spel 2026'!T35</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Spanje</v>
      </c>
      <c r="G4" s="2" t="s">
        <v>4</v>
      </c>
      <c r="H4" s="1" t="str">
        <f>D14</f>
        <v>Saoudi Arabië</v>
      </c>
      <c r="I4" s="1">
        <f>'Deelnameformulier WK Spel 2026'!R36</f>
        <v>0</v>
      </c>
      <c r="J4" s="1" t="str">
        <f>'Deelnameformulier WK Spel 2026'!S36</f>
        <v>-</v>
      </c>
      <c r="K4" s="1">
        <f>'Deelnameformulier WK Spel 2026'!T36</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Uruguay</v>
      </c>
      <c r="G5" s="2" t="s">
        <v>4</v>
      </c>
      <c r="H5" s="1" t="str">
        <f>D13</f>
        <v>Kaapverdië</v>
      </c>
      <c r="I5" s="1">
        <f>'Deelnameformulier WK Spel 2026'!R37</f>
        <v>0</v>
      </c>
      <c r="J5" s="1" t="str">
        <f>'Deelnameformulier WK Spel 2026'!S37</f>
        <v>-</v>
      </c>
      <c r="K5" s="1">
        <f>'Deelnameformulier WK Spel 2026'!T37</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Uruguay</v>
      </c>
      <c r="G6" s="2" t="s">
        <v>4</v>
      </c>
      <c r="H6" s="1" t="str">
        <f>F2</f>
        <v>Spanje</v>
      </c>
      <c r="I6" s="1">
        <f>'Deelnameformulier WK Spel 2026'!R38</f>
        <v>0</v>
      </c>
      <c r="J6" s="1" t="str">
        <f>'Deelnameformulier WK Spel 2026'!S38</f>
        <v>-</v>
      </c>
      <c r="K6" s="1">
        <f>'Deelnameformulier WK Spel 2026'!T38</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Kaapverdië</v>
      </c>
      <c r="G7" s="2" t="s">
        <v>4</v>
      </c>
      <c r="H7" s="1" t="str">
        <f>D14</f>
        <v>Saoudi Arabië</v>
      </c>
      <c r="I7" s="1">
        <f>'Deelnameformulier WK Spel 2026'!R39</f>
        <v>0</v>
      </c>
      <c r="J7" s="1" t="str">
        <f>'Deelnameformulier WK Spel 2026'!S39</f>
        <v>-</v>
      </c>
      <c r="K7" s="1">
        <f>'Deelnameformulier WK Spel 2026'!T39</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9</v>
      </c>
      <c r="F12" s="1">
        <f>Y3+Z3+AA3</f>
        <v>3</v>
      </c>
      <c r="H12" s="1">
        <f>I12-K12</f>
        <v>0</v>
      </c>
      <c r="I12" s="1">
        <f>I2+I4+K6</f>
        <v>0</v>
      </c>
      <c r="K12" s="1">
        <f>+K2+K4+I6</f>
        <v>0</v>
      </c>
      <c r="L12" s="3">
        <f>RANK(AB12,AB12:AB15)</f>
        <v>1</v>
      </c>
      <c r="M12" s="1">
        <f>COUNTIF(Y3:AA3,3)</f>
        <v>0</v>
      </c>
      <c r="N12">
        <v>2</v>
      </c>
      <c r="Y12" s="22">
        <f>F12*1000</f>
        <v>3000</v>
      </c>
      <c r="Z12" s="23">
        <f>H12*10</f>
        <v>0</v>
      </c>
      <c r="AA12" s="24">
        <f>I12*0.1</f>
        <v>0</v>
      </c>
      <c r="AB12" s="19">
        <f>Y12+Z12+AA12</f>
        <v>3000</v>
      </c>
    </row>
    <row r="13" spans="1:28" x14ac:dyDescent="0.3">
      <c r="A13" t="b">
        <f t="shared" ref="A13:A15" si="1">IF(L13=3,TRUE,FALSE)</f>
        <v>0</v>
      </c>
      <c r="B13" s="1">
        <v>2</v>
      </c>
      <c r="D13" s="1" t="s">
        <v>141</v>
      </c>
      <c r="F13" s="1">
        <f>Y4+Z4+AA4</f>
        <v>3</v>
      </c>
      <c r="H13" s="1">
        <f>I13-K13</f>
        <v>0</v>
      </c>
      <c r="I13" s="1">
        <f>K2+K5+I7</f>
        <v>0</v>
      </c>
      <c r="K13" s="1">
        <f>I2+I5+K7</f>
        <v>0</v>
      </c>
      <c r="L13" s="3">
        <f>RANK(AB13,AB12:AB15)</f>
        <v>1</v>
      </c>
      <c r="M13" s="1">
        <f>COUNTIF(Y4:AA4,3)</f>
        <v>0</v>
      </c>
      <c r="N13">
        <v>69</v>
      </c>
      <c r="Y13" s="25">
        <f>F13*1000</f>
        <v>3000</v>
      </c>
      <c r="Z13" s="5">
        <f>H13*10</f>
        <v>0</v>
      </c>
      <c r="AA13" s="26">
        <f>I13*0.1</f>
        <v>0</v>
      </c>
      <c r="AB13" s="20">
        <f>Y13+Z13+AA13</f>
        <v>3000</v>
      </c>
    </row>
    <row r="14" spans="1:28" x14ac:dyDescent="0.3">
      <c r="A14" t="b">
        <f t="shared" si="1"/>
        <v>0</v>
      </c>
      <c r="B14" s="1">
        <v>3</v>
      </c>
      <c r="D14" s="1" t="s">
        <v>142</v>
      </c>
      <c r="F14" s="1">
        <f>Y5+Z5+AA5</f>
        <v>3</v>
      </c>
      <c r="H14" s="1">
        <f>I14-K14</f>
        <v>0</v>
      </c>
      <c r="I14" s="1">
        <f>I3+K4+K7</f>
        <v>0</v>
      </c>
      <c r="K14" s="1">
        <f>K3+I4+I7</f>
        <v>0</v>
      </c>
      <c r="L14" s="3">
        <f>RANK(AB14,AB12:AB15)</f>
        <v>1</v>
      </c>
      <c r="M14" s="1">
        <f>COUNTIF(Y5:AA5,3)</f>
        <v>0</v>
      </c>
      <c r="N14">
        <v>61</v>
      </c>
      <c r="Y14" s="25">
        <f>F14*1000</f>
        <v>3000</v>
      </c>
      <c r="Z14" s="5">
        <f>H14*10</f>
        <v>0</v>
      </c>
      <c r="AA14" s="26">
        <f>I14*0.1</f>
        <v>0</v>
      </c>
      <c r="AB14" s="20">
        <f>Y14+Z14+AA14</f>
        <v>3000</v>
      </c>
    </row>
    <row r="15" spans="1:28" ht="15" thickBot="1" x14ac:dyDescent="0.35">
      <c r="A15" t="b">
        <f t="shared" si="1"/>
        <v>0</v>
      </c>
      <c r="B15" s="1">
        <v>4</v>
      </c>
      <c r="D15" s="1" t="s">
        <v>7</v>
      </c>
      <c r="F15" s="1">
        <f>Y6+Z6+AA6</f>
        <v>3</v>
      </c>
      <c r="H15" s="1">
        <f>I15-K15</f>
        <v>0</v>
      </c>
      <c r="I15" s="1">
        <f>+K3+I5+I6</f>
        <v>0</v>
      </c>
      <c r="K15" s="1">
        <f>I3+K5+K6</f>
        <v>0</v>
      </c>
      <c r="L15" s="3">
        <f>RANK(AB15,AB12:AB15)</f>
        <v>1</v>
      </c>
      <c r="M15" s="1">
        <f>COUNTIF(Y6:AA6,3)</f>
        <v>0</v>
      </c>
      <c r="N15">
        <v>17</v>
      </c>
      <c r="Y15" s="27">
        <f>F15*1000</f>
        <v>3000</v>
      </c>
      <c r="Z15" s="28">
        <f>H15*10</f>
        <v>0</v>
      </c>
      <c r="AA15" s="29">
        <f>I15*0.1</f>
        <v>0</v>
      </c>
      <c r="AB15" s="21">
        <f>Y15+Z15+AA15</f>
        <v>3000</v>
      </c>
    </row>
  </sheetData>
  <sheetProtection algorithmName="SHA-512" hashValue="Xou0mPGRR0CmStaIY+d/b/M5KTbmUW5rrwjedJIAy6K590rs0V+0fhzok3xttYLlYA8AhlqZsIZhnEb+sKCxsg==" saltValue="Z0BEfZyrJCKeQezAHfMDpw=="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0833-638A-4FA4-B2F9-6EEB41E16BF8}">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8.88671875" style="1"/>
    <col min="12" max="12" width="8.88671875" style="3"/>
    <col min="13" max="13" width="13.88671875" style="1" bestFit="1" customWidth="1"/>
    <col min="14" max="14" width="7.6640625" customWidth="1"/>
    <col min="15" max="15" width="8.886718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Frankrijk</v>
      </c>
      <c r="G2" s="2" t="s">
        <v>4</v>
      </c>
      <c r="H2" s="1" t="str">
        <f>D13</f>
        <v>Senegal</v>
      </c>
      <c r="I2" s="1">
        <f>'Deelnameformulier WK Spel 2026'!AB34</f>
        <v>0</v>
      </c>
      <c r="J2" s="1" t="str">
        <f>'Deelnameformulier WK Spel 2026'!AC34</f>
        <v>-</v>
      </c>
      <c r="K2" s="1">
        <f>'Deelnameformulier WK Spel 2026'!AD34</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Irak</v>
      </c>
      <c r="G3" s="2" t="s">
        <v>4</v>
      </c>
      <c r="H3" s="1" t="str">
        <f>D15</f>
        <v>Noorwegen</v>
      </c>
      <c r="I3" s="1">
        <f>'Deelnameformulier WK Spel 2026'!AB35</f>
        <v>0</v>
      </c>
      <c r="J3" s="1" t="str">
        <f>'Deelnameformulier WK Spel 2026'!AC35</f>
        <v>-</v>
      </c>
      <c r="K3" s="1">
        <f>'Deelnameformulier WK Spel 2026'!AD35</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Frankrijk</v>
      </c>
      <c r="G4" s="2" t="s">
        <v>4</v>
      </c>
      <c r="H4" s="1" t="str">
        <f>D14</f>
        <v>Irak</v>
      </c>
      <c r="I4" s="1">
        <f>'Deelnameformulier WK Spel 2026'!AB36</f>
        <v>0</v>
      </c>
      <c r="J4" s="1" t="str">
        <f>'Deelnameformulier WK Spel 2026'!AC36</f>
        <v>-</v>
      </c>
      <c r="K4" s="1">
        <f>'Deelnameformulier WK Spel 2026'!AD36</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Noorwegen</v>
      </c>
      <c r="G5" s="2" t="s">
        <v>4</v>
      </c>
      <c r="H5" s="1" t="str">
        <f>D13</f>
        <v>Senegal</v>
      </c>
      <c r="I5" s="1">
        <f>'Deelnameformulier WK Spel 2026'!AB37</f>
        <v>0</v>
      </c>
      <c r="J5" s="1" t="str">
        <f>'Deelnameformulier WK Spel 2026'!AC37</f>
        <v>-</v>
      </c>
      <c r="K5" s="1">
        <f>'Deelnameformulier WK Spel 2026'!AD37</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Noorwegen</v>
      </c>
      <c r="G6" s="2" t="s">
        <v>4</v>
      </c>
      <c r="H6" s="1" t="str">
        <f>F2</f>
        <v>Frankrijk</v>
      </c>
      <c r="I6" s="1">
        <f>'Deelnameformulier WK Spel 2026'!AB38</f>
        <v>0</v>
      </c>
      <c r="J6" s="1" t="str">
        <f>'Deelnameformulier WK Spel 2026'!AC38</f>
        <v>-</v>
      </c>
      <c r="K6" s="1">
        <f>'Deelnameformulier WK Spel 2026'!AD38</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Senegal</v>
      </c>
      <c r="G7" s="2" t="s">
        <v>4</v>
      </c>
      <c r="H7" s="1" t="str">
        <f>D14</f>
        <v>Irak</v>
      </c>
      <c r="I7" s="1">
        <f>'Deelnameformulier WK Spel 2026'!AB39</f>
        <v>0</v>
      </c>
      <c r="J7" s="1" t="str">
        <f>'Deelnameformulier WK Spel 2026'!AC39</f>
        <v>-</v>
      </c>
      <c r="K7" s="1">
        <f>'Deelnameformulier WK Spel 2026'!AD39</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12</v>
      </c>
      <c r="F12" s="1">
        <f>Y3+Z3+AA3</f>
        <v>3</v>
      </c>
      <c r="H12" s="1">
        <f>I12-K12</f>
        <v>0</v>
      </c>
      <c r="I12" s="1">
        <f>I2+I4+K6</f>
        <v>0</v>
      </c>
      <c r="K12" s="1">
        <f>+K2+K4+I6</f>
        <v>0</v>
      </c>
      <c r="L12" s="3">
        <f>RANK(AB12,AB12:AB15)</f>
        <v>1</v>
      </c>
      <c r="M12" s="1">
        <f>COUNTIF(Y3:AA3,3)</f>
        <v>0</v>
      </c>
      <c r="N12">
        <v>1</v>
      </c>
      <c r="Y12" s="22">
        <f>F12*1000</f>
        <v>3000</v>
      </c>
      <c r="Z12" s="23">
        <f>H12*10</f>
        <v>0</v>
      </c>
      <c r="AA12" s="24">
        <f>I12*0.1</f>
        <v>0</v>
      </c>
      <c r="AB12" s="19">
        <f>Y12+Z12+AA12</f>
        <v>3000</v>
      </c>
    </row>
    <row r="13" spans="1:28" x14ac:dyDescent="0.3">
      <c r="A13" t="b">
        <f t="shared" ref="A13:A15" si="1">IF(L13=3,TRUE,FALSE)</f>
        <v>0</v>
      </c>
      <c r="B13" s="1">
        <v>2</v>
      </c>
      <c r="D13" s="1" t="s">
        <v>28</v>
      </c>
      <c r="F13" s="1">
        <f>Y4+Z4+AA4</f>
        <v>3</v>
      </c>
      <c r="H13" s="1">
        <f>I13-K13</f>
        <v>0</v>
      </c>
      <c r="I13" s="1">
        <f>K2+K5+I7</f>
        <v>0</v>
      </c>
      <c r="K13" s="1">
        <f>I2+I5+K7</f>
        <v>0</v>
      </c>
      <c r="L13" s="3">
        <f>RANK(AB13,AB12:AB15)</f>
        <v>1</v>
      </c>
      <c r="M13" s="1">
        <f>COUNTIF(Y4:AA4,3)</f>
        <v>0</v>
      </c>
      <c r="N13">
        <v>14</v>
      </c>
      <c r="Y13" s="25">
        <f>F13*1000</f>
        <v>3000</v>
      </c>
      <c r="Z13" s="5">
        <f>H13*10</f>
        <v>0</v>
      </c>
      <c r="AA13" s="26">
        <f>I13*0.1</f>
        <v>0</v>
      </c>
      <c r="AB13" s="20">
        <f>Y13+Z13+AA13</f>
        <v>3000</v>
      </c>
    </row>
    <row r="14" spans="1:28" x14ac:dyDescent="0.3">
      <c r="A14" t="b">
        <f t="shared" si="1"/>
        <v>0</v>
      </c>
      <c r="B14" s="1">
        <v>3</v>
      </c>
      <c r="D14" s="1" t="s">
        <v>143</v>
      </c>
      <c r="F14" s="1">
        <f>Y5+Z5+AA5</f>
        <v>3</v>
      </c>
      <c r="H14" s="1">
        <f>I14-K14</f>
        <v>0</v>
      </c>
      <c r="I14" s="1">
        <f>I3+K4+K7</f>
        <v>0</v>
      </c>
      <c r="K14" s="1">
        <f>K3+I4+I7</f>
        <v>0</v>
      </c>
      <c r="L14" s="3">
        <f>RANK(AB14,AB12:AB15)</f>
        <v>1</v>
      </c>
      <c r="M14" s="1">
        <f>COUNTIF(Y5:AA5,3)</f>
        <v>0</v>
      </c>
      <c r="N14">
        <v>57</v>
      </c>
      <c r="Y14" s="25">
        <f>F14*1000</f>
        <v>3000</v>
      </c>
      <c r="Z14" s="5">
        <f>H14*10</f>
        <v>0</v>
      </c>
      <c r="AA14" s="26">
        <f>I14*0.1</f>
        <v>0</v>
      </c>
      <c r="AB14" s="20">
        <f>Y14+Z14+AA14</f>
        <v>3000</v>
      </c>
    </row>
    <row r="15" spans="1:28" ht="15" thickBot="1" x14ac:dyDescent="0.35">
      <c r="A15" t="b">
        <f t="shared" si="1"/>
        <v>0</v>
      </c>
      <c r="B15" s="1">
        <v>4</v>
      </c>
      <c r="D15" s="1" t="s">
        <v>144</v>
      </c>
      <c r="F15" s="1">
        <f>Y6+Z6+AA6</f>
        <v>3</v>
      </c>
      <c r="H15" s="1">
        <f>I15-K15</f>
        <v>0</v>
      </c>
      <c r="I15" s="1">
        <f>+K3+I5+I6</f>
        <v>0</v>
      </c>
      <c r="K15" s="1">
        <f>I3+K5+K6</f>
        <v>0</v>
      </c>
      <c r="L15" s="3">
        <f>RANK(AB15,AB12:AB15)</f>
        <v>1</v>
      </c>
      <c r="M15" s="1">
        <f>COUNTIF(Y6:AA6,3)</f>
        <v>0</v>
      </c>
      <c r="N15">
        <v>31</v>
      </c>
      <c r="Y15" s="27">
        <f>F15*1000</f>
        <v>3000</v>
      </c>
      <c r="Z15" s="28">
        <f>H15*10</f>
        <v>0</v>
      </c>
      <c r="AA15" s="29">
        <f>I15*0.1</f>
        <v>0</v>
      </c>
      <c r="AB15" s="21">
        <f>Y15+Z15+AA15</f>
        <v>3000</v>
      </c>
    </row>
  </sheetData>
  <sheetProtection algorithmName="SHA-512" hashValue="8QstKe2ACf62KrO0RMbebVxTlrE1GBg+4Rr3NuqkiG4fiyX6jzZcuDUK4+qodP5u2/pSeuwZx1TKelj3UI3vAQ==" saltValue="UJ+RB2OxgrdCv4yC/Fj3nQ=="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BC8E0-A0D0-46C5-904C-FA6D954AE1E2}">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8.88671875" style="1"/>
    <col min="12" max="12" width="8.88671875" style="3"/>
    <col min="13" max="13" width="12.6640625" style="1" customWidth="1"/>
    <col min="14" max="14" width="7.77734375" customWidth="1"/>
    <col min="15" max="15" width="8.886718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Argentinië</v>
      </c>
      <c r="G2" s="2" t="s">
        <v>4</v>
      </c>
      <c r="H2" s="1" t="str">
        <f>D13</f>
        <v>Algerije</v>
      </c>
      <c r="I2" s="1">
        <f>'Deelnameformulier WK Spel 2026'!H45</f>
        <v>0</v>
      </c>
      <c r="J2" s="1" t="str">
        <f>'Deelnameformulier WK Spel 2026'!I45</f>
        <v>-</v>
      </c>
      <c r="K2" s="1">
        <f>'Deelnameformulier WK Spel 2026'!J45</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Oostenrijk</v>
      </c>
      <c r="G3" s="2" t="s">
        <v>4</v>
      </c>
      <c r="H3" s="1" t="str">
        <f>D15</f>
        <v>Jordanië</v>
      </c>
      <c r="I3" s="1">
        <f>'Deelnameformulier WK Spel 2026'!H46</f>
        <v>0</v>
      </c>
      <c r="J3" s="1" t="str">
        <f>'Deelnameformulier WK Spel 2026'!I46</f>
        <v>-</v>
      </c>
      <c r="K3" s="1">
        <f>'Deelnameformulier WK Spel 2026'!J46</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Argentinië</v>
      </c>
      <c r="G4" s="2" t="s">
        <v>4</v>
      </c>
      <c r="H4" s="1" t="str">
        <f>D14</f>
        <v>Oostenrijk</v>
      </c>
      <c r="I4" s="1">
        <f>'Deelnameformulier WK Spel 2026'!H47</f>
        <v>0</v>
      </c>
      <c r="J4" s="1" t="str">
        <f>'Deelnameformulier WK Spel 2026'!I47</f>
        <v>-</v>
      </c>
      <c r="K4" s="1">
        <f>'Deelnameformulier WK Spel 2026'!J47</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Jordanië</v>
      </c>
      <c r="G5" s="2" t="s">
        <v>4</v>
      </c>
      <c r="H5" s="1" t="str">
        <f>D13</f>
        <v>Algerije</v>
      </c>
      <c r="I5" s="1">
        <f>'Deelnameformulier WK Spel 2026'!H48</f>
        <v>0</v>
      </c>
      <c r="J5" s="1" t="str">
        <f>'Deelnameformulier WK Spel 2026'!I48</f>
        <v>-</v>
      </c>
      <c r="K5" s="1">
        <f>'Deelnameformulier WK Spel 2026'!J48</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Jordanië</v>
      </c>
      <c r="G6" s="2" t="s">
        <v>4</v>
      </c>
      <c r="H6" s="1" t="str">
        <f>F2</f>
        <v>Argentinië</v>
      </c>
      <c r="I6" s="1">
        <f>'Deelnameformulier WK Spel 2026'!H49</f>
        <v>0</v>
      </c>
      <c r="J6" s="1" t="str">
        <f>'Deelnameformulier WK Spel 2026'!I49</f>
        <v>-</v>
      </c>
      <c r="K6" s="1">
        <f>'Deelnameformulier WK Spel 2026'!J49</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Algerije</v>
      </c>
      <c r="G7" s="2" t="s">
        <v>4</v>
      </c>
      <c r="H7" s="1" t="str">
        <f>D14</f>
        <v>Oostenrijk</v>
      </c>
      <c r="I7" s="1">
        <f>'Deelnameformulier WK Spel 2026'!H50</f>
        <v>0</v>
      </c>
      <c r="J7" s="1" t="str">
        <f>'Deelnameformulier WK Spel 2026'!I50</f>
        <v>-</v>
      </c>
      <c r="K7" s="1">
        <f>'Deelnameformulier WK Spel 2026'!J50</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14</v>
      </c>
      <c r="F12" s="1">
        <f>Y3+Z3+AA3</f>
        <v>3</v>
      </c>
      <c r="H12" s="1">
        <f>I12-K12</f>
        <v>0</v>
      </c>
      <c r="I12" s="1">
        <f>I2+I4+K6</f>
        <v>0</v>
      </c>
      <c r="K12" s="1">
        <f>+K2+K4+I6</f>
        <v>0</v>
      </c>
      <c r="L12" s="3">
        <f>RANK(AB12,AB12:AB15)</f>
        <v>1</v>
      </c>
      <c r="M12" s="1">
        <f>COUNTIF(Y3:AA3,3)</f>
        <v>0</v>
      </c>
      <c r="N12">
        <v>3</v>
      </c>
      <c r="Y12" s="22">
        <f>F12*1000</f>
        <v>3000</v>
      </c>
      <c r="Z12" s="23">
        <f>H12*10</f>
        <v>0</v>
      </c>
      <c r="AA12" s="24">
        <f>I12*0.1</f>
        <v>0</v>
      </c>
      <c r="AB12" s="19">
        <f>Y12+Z12+AA12</f>
        <v>3000</v>
      </c>
    </row>
    <row r="13" spans="1:28" x14ac:dyDescent="0.3">
      <c r="A13" t="b">
        <f t="shared" ref="A13:A15" si="1">IF(L13=3,TRUE,FALSE)</f>
        <v>0</v>
      </c>
      <c r="B13" s="1">
        <v>2</v>
      </c>
      <c r="D13" s="1" t="s">
        <v>145</v>
      </c>
      <c r="F13" s="1">
        <f>Y4+Z4+AA4</f>
        <v>3</v>
      </c>
      <c r="H13" s="1">
        <f>I13-K13</f>
        <v>0</v>
      </c>
      <c r="I13" s="1">
        <f>K2+K5+I7</f>
        <v>0</v>
      </c>
      <c r="K13" s="1">
        <f>I2+I5+K7</f>
        <v>0</v>
      </c>
      <c r="L13" s="3">
        <f>RANK(AB13,AB12:AB15)</f>
        <v>1</v>
      </c>
      <c r="M13" s="1">
        <f>COUNTIF(Y4:AA4,3)</f>
        <v>0</v>
      </c>
      <c r="N13">
        <v>28</v>
      </c>
      <c r="Y13" s="25">
        <f>F13*1000</f>
        <v>3000</v>
      </c>
      <c r="Z13" s="5">
        <f>H13*10</f>
        <v>0</v>
      </c>
      <c r="AA13" s="26">
        <f>I13*0.1</f>
        <v>0</v>
      </c>
      <c r="AB13" s="20">
        <f>Y13+Z13+AA13</f>
        <v>3000</v>
      </c>
    </row>
    <row r="14" spans="1:28" x14ac:dyDescent="0.3">
      <c r="A14" t="b">
        <f t="shared" si="1"/>
        <v>0</v>
      </c>
      <c r="B14" s="1">
        <v>3</v>
      </c>
      <c r="D14" s="1" t="s">
        <v>146</v>
      </c>
      <c r="F14" s="1">
        <f>Y5+Z5+AA5</f>
        <v>3</v>
      </c>
      <c r="H14" s="1">
        <f>I14-K14</f>
        <v>0</v>
      </c>
      <c r="I14" s="1">
        <f>I3+K4+K7</f>
        <v>0</v>
      </c>
      <c r="K14" s="1">
        <f>K3+I4+I7</f>
        <v>0</v>
      </c>
      <c r="L14" s="3">
        <f>RANK(AB14,AB12:AB15)</f>
        <v>1</v>
      </c>
      <c r="M14" s="1">
        <f>COUNTIF(Y5:AA5,3)</f>
        <v>0</v>
      </c>
      <c r="N14">
        <v>24</v>
      </c>
      <c r="Y14" s="25">
        <f>F14*1000</f>
        <v>3000</v>
      </c>
      <c r="Z14" s="5">
        <f>H14*10</f>
        <v>0</v>
      </c>
      <c r="AA14" s="26">
        <f>I14*0.1</f>
        <v>0</v>
      </c>
      <c r="AB14" s="20">
        <f>Y14+Z14+AA14</f>
        <v>3000</v>
      </c>
    </row>
    <row r="15" spans="1:28" ht="15" thickBot="1" x14ac:dyDescent="0.35">
      <c r="A15" t="b">
        <f t="shared" si="1"/>
        <v>0</v>
      </c>
      <c r="B15" s="1">
        <v>4</v>
      </c>
      <c r="D15" s="1" t="s">
        <v>147</v>
      </c>
      <c r="F15" s="1">
        <f>Y6+Z6+AA6</f>
        <v>3</v>
      </c>
      <c r="H15" s="1">
        <f>I15-K15</f>
        <v>0</v>
      </c>
      <c r="I15" s="1">
        <f>+K3+I5+I6</f>
        <v>0</v>
      </c>
      <c r="K15" s="1">
        <f>I3+K5+K6</f>
        <v>0</v>
      </c>
      <c r="L15" s="3">
        <f>RANK(AB15,AB12:AB15)</f>
        <v>1</v>
      </c>
      <c r="M15" s="1">
        <f>COUNTIF(Y6:AA6,3)</f>
        <v>0</v>
      </c>
      <c r="N15">
        <v>63</v>
      </c>
      <c r="Y15" s="27">
        <f>F15*1000</f>
        <v>3000</v>
      </c>
      <c r="Z15" s="28">
        <f>H15*10</f>
        <v>0</v>
      </c>
      <c r="AA15" s="29">
        <f>I15*0.1</f>
        <v>0</v>
      </c>
      <c r="AB15" s="21">
        <f>Y15+Z15+AA15</f>
        <v>3000</v>
      </c>
    </row>
  </sheetData>
  <sheetProtection algorithmName="SHA-512" hashValue="Sgah/elFacCWs1sN/EfEltasa2WNklmMja+uu/m94dS5R8EzZKncGlqSwQTluUoMLEedD56Si783cXIdGu/xSw==" saltValue="RFVqNFq0uXuo+M4ox4QSXQ=="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D058-222A-48F7-B3AE-A0FCF545F178}">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8.88671875" style="1"/>
    <col min="12" max="12" width="8.88671875" style="3"/>
    <col min="13" max="13" width="13.88671875" style="1" bestFit="1" customWidth="1"/>
    <col min="14" max="14" width="6.77734375" customWidth="1"/>
    <col min="15" max="15" width="8.886718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Portugal</v>
      </c>
      <c r="G2" s="2" t="s">
        <v>4</v>
      </c>
      <c r="H2" s="1" t="str">
        <f>D13</f>
        <v>Congo</v>
      </c>
      <c r="I2" s="1">
        <f>'Deelnameformulier WK Spel 2026'!R45</f>
        <v>0</v>
      </c>
      <c r="J2" s="2" t="s">
        <v>4</v>
      </c>
      <c r="K2" s="1">
        <f>'Deelnameformulier WK Spel 2026'!T45</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Oezbekistan</v>
      </c>
      <c r="G3" s="2" t="s">
        <v>4</v>
      </c>
      <c r="H3" s="1" t="str">
        <f>D15</f>
        <v>Colombia</v>
      </c>
      <c r="I3" s="1">
        <f>'Deelnameformulier WK Spel 2026'!R46</f>
        <v>0</v>
      </c>
      <c r="J3" s="2" t="s">
        <v>4</v>
      </c>
      <c r="K3" s="1">
        <f>'Deelnameformulier WK Spel 2026'!T46</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Portugal</v>
      </c>
      <c r="G4" s="2" t="s">
        <v>4</v>
      </c>
      <c r="H4" s="1" t="str">
        <f>D14</f>
        <v>Oezbekistan</v>
      </c>
      <c r="I4" s="1">
        <f>'Deelnameformulier WK Spel 2026'!R47</f>
        <v>0</v>
      </c>
      <c r="J4" s="2" t="s">
        <v>4</v>
      </c>
      <c r="K4" s="1">
        <f>'Deelnameformulier WK Spel 2026'!T47</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Colombia</v>
      </c>
      <c r="G5" s="2" t="s">
        <v>4</v>
      </c>
      <c r="H5" s="1" t="str">
        <f>D13</f>
        <v>Congo</v>
      </c>
      <c r="I5" s="1">
        <f>'Deelnameformulier WK Spel 2026'!R48</f>
        <v>0</v>
      </c>
      <c r="J5" s="2" t="s">
        <v>4</v>
      </c>
      <c r="K5" s="1">
        <f>'Deelnameformulier WK Spel 2026'!T48</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Colombia</v>
      </c>
      <c r="G6" s="2" t="s">
        <v>4</v>
      </c>
      <c r="H6" s="1" t="str">
        <f>F2</f>
        <v>Portugal</v>
      </c>
      <c r="I6" s="1">
        <f>'Deelnameformulier WK Spel 2026'!R49</f>
        <v>0</v>
      </c>
      <c r="J6" s="2" t="s">
        <v>4</v>
      </c>
      <c r="K6" s="1">
        <f>'Deelnameformulier WK Spel 2026'!T49</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Congo</v>
      </c>
      <c r="G7" s="2" t="s">
        <v>4</v>
      </c>
      <c r="H7" s="1" t="str">
        <f>D14</f>
        <v>Oezbekistan</v>
      </c>
      <c r="I7" s="1">
        <f>'Deelnameformulier WK Spel 2026'!R50</f>
        <v>0</v>
      </c>
      <c r="J7" s="2" t="s">
        <v>4</v>
      </c>
      <c r="K7" s="1">
        <f>'Deelnameformulier WK Spel 2026'!T50</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707</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8</v>
      </c>
      <c r="F12" s="1">
        <f>Y3+Z3+AA3</f>
        <v>3</v>
      </c>
      <c r="H12" s="1">
        <f>I12-K12</f>
        <v>0</v>
      </c>
      <c r="I12" s="1">
        <f>I2+I4+K6</f>
        <v>0</v>
      </c>
      <c r="K12" s="1">
        <f>+K2+K4+I6</f>
        <v>0</v>
      </c>
      <c r="L12" s="3">
        <f>RANK(AB12,AB12:AB15)</f>
        <v>1</v>
      </c>
      <c r="M12" s="1">
        <f>COUNTIF(Y3:AA3,3)</f>
        <v>0</v>
      </c>
      <c r="N12">
        <v>5</v>
      </c>
      <c r="Y12" s="22">
        <f>F12*1000</f>
        <v>3000</v>
      </c>
      <c r="Z12" s="23">
        <f>H12*10</f>
        <v>0</v>
      </c>
      <c r="AA12" s="24">
        <f>I12*0.1</f>
        <v>0</v>
      </c>
      <c r="AB12" s="19">
        <f>Y12+Z12+AA12</f>
        <v>3000</v>
      </c>
    </row>
    <row r="13" spans="1:28" x14ac:dyDescent="0.3">
      <c r="A13" t="b">
        <f t="shared" ref="A13:A15" si="1">IF(L13=3,TRUE,FALSE)</f>
        <v>0</v>
      </c>
      <c r="B13" s="1">
        <v>2</v>
      </c>
      <c r="D13" s="1" t="s">
        <v>148</v>
      </c>
      <c r="F13" s="1">
        <f>Y4+Z4+AA4</f>
        <v>3</v>
      </c>
      <c r="H13" s="1">
        <f>I13-K13</f>
        <v>0</v>
      </c>
      <c r="I13" s="1">
        <f>K2+K5+I7</f>
        <v>0</v>
      </c>
      <c r="K13" s="1">
        <f>I2+I5+K7</f>
        <v>0</v>
      </c>
      <c r="L13" s="3">
        <f>RANK(AB13,AB12:AB15)</f>
        <v>1</v>
      </c>
      <c r="M13" s="1">
        <f>COUNTIF(Y4:AA4,3)</f>
        <v>0</v>
      </c>
      <c r="N13">
        <v>46</v>
      </c>
      <c r="Y13" s="25">
        <f>F13*1000</f>
        <v>3000</v>
      </c>
      <c r="Z13" s="5">
        <f>H13*10</f>
        <v>0</v>
      </c>
      <c r="AA13" s="26">
        <f>I13*0.1</f>
        <v>0</v>
      </c>
      <c r="AB13" s="20">
        <f>Y13+Z13+AA13</f>
        <v>3000</v>
      </c>
    </row>
    <row r="14" spans="1:28" x14ac:dyDescent="0.3">
      <c r="A14" t="b">
        <f t="shared" si="1"/>
        <v>0</v>
      </c>
      <c r="B14" s="1">
        <v>3</v>
      </c>
      <c r="D14" s="1" t="s">
        <v>149</v>
      </c>
      <c r="F14" s="1">
        <f>Y5+Z5+AA5</f>
        <v>3</v>
      </c>
      <c r="H14" s="1">
        <f>I14-K14</f>
        <v>0</v>
      </c>
      <c r="I14" s="1">
        <f>I3+K4+K7</f>
        <v>0</v>
      </c>
      <c r="K14" s="1">
        <f>K3+I4+I7</f>
        <v>0</v>
      </c>
      <c r="L14" s="3">
        <f>RANK(AB14,AB12:AB15)</f>
        <v>1</v>
      </c>
      <c r="M14" s="1">
        <f>COUNTIF(Y5:AA5,3)</f>
        <v>0</v>
      </c>
      <c r="N14">
        <v>50</v>
      </c>
      <c r="Y14" s="25">
        <f>F14*1000</f>
        <v>3000</v>
      </c>
      <c r="Z14" s="5">
        <f>H14*10</f>
        <v>0</v>
      </c>
      <c r="AA14" s="26">
        <f>I14*0.1</f>
        <v>0</v>
      </c>
      <c r="AB14" s="20">
        <f>Y14+Z14+AA14</f>
        <v>3000</v>
      </c>
    </row>
    <row r="15" spans="1:28" ht="15" thickBot="1" x14ac:dyDescent="0.35">
      <c r="A15" t="b">
        <f t="shared" si="1"/>
        <v>0</v>
      </c>
      <c r="B15" s="1">
        <v>4</v>
      </c>
      <c r="D15" s="1" t="s">
        <v>150</v>
      </c>
      <c r="F15" s="1">
        <f>Y6+Z6+AA6</f>
        <v>3</v>
      </c>
      <c r="H15" s="1">
        <f>I15-K15</f>
        <v>0</v>
      </c>
      <c r="I15" s="1">
        <f>+K3+I5+I6</f>
        <v>0</v>
      </c>
      <c r="K15" s="1">
        <f>I3+K5+K6</f>
        <v>0</v>
      </c>
      <c r="L15" s="3">
        <f>RANK(AB15,AB12:AB15)</f>
        <v>1</v>
      </c>
      <c r="M15" s="1">
        <f>COUNTIF(Y6:AA6,3)</f>
        <v>0</v>
      </c>
      <c r="N15">
        <v>13</v>
      </c>
      <c r="Y15" s="27">
        <f>F15*1000</f>
        <v>3000</v>
      </c>
      <c r="Z15" s="28">
        <f>H15*10</f>
        <v>0</v>
      </c>
      <c r="AA15" s="29">
        <f>I15*0.1</f>
        <v>0</v>
      </c>
      <c r="AB15" s="21">
        <f>Y15+Z15+AA15</f>
        <v>3000</v>
      </c>
    </row>
  </sheetData>
  <sheetProtection algorithmName="SHA-512" hashValue="81fNJiLoJl7cevyLWBiGSc7nWh53SB1ghqOPXpeNCCJLvNbqYjLb3DummRQwWqS+uvznmO3ft4JbYiKj5qsZRA==" saltValue="dtaGxh8ZAIL3TjUO4TgVxA=="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A25B-91F8-4210-9126-36048B11F564}">
  <dimension ref="A1:T52"/>
  <sheetViews>
    <sheetView zoomScale="90" zoomScaleNormal="90" workbookViewId="0">
      <selection activeCell="T1" sqref="T1"/>
    </sheetView>
  </sheetViews>
  <sheetFormatPr defaultRowHeight="14.4" x14ac:dyDescent="0.3"/>
  <cols>
    <col min="8" max="8" width="10.21875" style="1" customWidth="1"/>
    <col min="10" max="10" width="5.109375" customWidth="1"/>
    <col min="11" max="11" width="4.88671875" customWidth="1"/>
    <col min="265" max="265" width="10.21875" customWidth="1"/>
    <col min="521" max="521" width="10.21875" customWidth="1"/>
    <col min="777" max="777" width="10.21875" customWidth="1"/>
    <col min="1033" max="1033" width="10.21875" customWidth="1"/>
    <col min="1289" max="1289" width="10.21875" customWidth="1"/>
    <col min="1545" max="1545" width="10.21875" customWidth="1"/>
    <col min="1801" max="1801" width="10.21875" customWidth="1"/>
    <col min="2057" max="2057" width="10.21875" customWidth="1"/>
    <col min="2313" max="2313" width="10.21875" customWidth="1"/>
    <col min="2569" max="2569" width="10.21875" customWidth="1"/>
    <col min="2825" max="2825" width="10.21875" customWidth="1"/>
    <col min="3081" max="3081" width="10.21875" customWidth="1"/>
    <col min="3337" max="3337" width="10.21875" customWidth="1"/>
    <col min="3593" max="3593" width="10.21875" customWidth="1"/>
    <col min="3849" max="3849" width="10.21875" customWidth="1"/>
    <col min="4105" max="4105" width="10.21875" customWidth="1"/>
    <col min="4361" max="4361" width="10.21875" customWidth="1"/>
    <col min="4617" max="4617" width="10.21875" customWidth="1"/>
    <col min="4873" max="4873" width="10.21875" customWidth="1"/>
    <col min="5129" max="5129" width="10.21875" customWidth="1"/>
    <col min="5385" max="5385" width="10.21875" customWidth="1"/>
    <col min="5641" max="5641" width="10.21875" customWidth="1"/>
    <col min="5897" max="5897" width="10.21875" customWidth="1"/>
    <col min="6153" max="6153" width="10.21875" customWidth="1"/>
    <col min="6409" max="6409" width="10.21875" customWidth="1"/>
    <col min="6665" max="6665" width="10.21875" customWidth="1"/>
    <col min="6921" max="6921" width="10.21875" customWidth="1"/>
    <col min="7177" max="7177" width="10.21875" customWidth="1"/>
    <col min="7433" max="7433" width="10.21875" customWidth="1"/>
    <col min="7689" max="7689" width="10.21875" customWidth="1"/>
    <col min="7945" max="7945" width="10.21875" customWidth="1"/>
    <col min="8201" max="8201" width="10.21875" customWidth="1"/>
    <col min="8457" max="8457" width="10.21875" customWidth="1"/>
    <col min="8713" max="8713" width="10.21875" customWidth="1"/>
    <col min="8969" max="8969" width="10.21875" customWidth="1"/>
    <col min="9225" max="9225" width="10.21875" customWidth="1"/>
    <col min="9481" max="9481" width="10.21875" customWidth="1"/>
    <col min="9737" max="9737" width="10.21875" customWidth="1"/>
    <col min="9993" max="9993" width="10.21875" customWidth="1"/>
    <col min="10249" max="10249" width="10.21875" customWidth="1"/>
    <col min="10505" max="10505" width="10.21875" customWidth="1"/>
    <col min="10761" max="10761" width="10.21875" customWidth="1"/>
    <col min="11017" max="11017" width="10.21875" customWidth="1"/>
    <col min="11273" max="11273" width="10.21875" customWidth="1"/>
    <col min="11529" max="11529" width="10.21875" customWidth="1"/>
    <col min="11785" max="11785" width="10.21875" customWidth="1"/>
    <col min="12041" max="12041" width="10.21875" customWidth="1"/>
    <col min="12297" max="12297" width="10.21875" customWidth="1"/>
    <col min="12553" max="12553" width="10.21875" customWidth="1"/>
    <col min="12809" max="12809" width="10.21875" customWidth="1"/>
    <col min="13065" max="13065" width="10.21875" customWidth="1"/>
    <col min="13321" max="13321" width="10.21875" customWidth="1"/>
    <col min="13577" max="13577" width="10.21875" customWidth="1"/>
    <col min="13833" max="13833" width="10.21875" customWidth="1"/>
    <col min="14089" max="14089" width="10.21875" customWidth="1"/>
    <col min="14345" max="14345" width="10.21875" customWidth="1"/>
    <col min="14601" max="14601" width="10.21875" customWidth="1"/>
    <col min="14857" max="14857" width="10.21875" customWidth="1"/>
    <col min="15113" max="15113" width="10.21875" customWidth="1"/>
    <col min="15369" max="15369" width="10.21875" customWidth="1"/>
    <col min="15625" max="15625" width="10.21875" customWidth="1"/>
    <col min="15881" max="15881" width="10.21875" customWidth="1"/>
    <col min="16137" max="16137" width="10.21875" customWidth="1"/>
  </cols>
  <sheetData>
    <row r="1" spans="1:20" ht="19.5" customHeight="1" thickBot="1" x14ac:dyDescent="0.35">
      <c r="A1" s="66"/>
      <c r="B1" s="66"/>
      <c r="C1" s="66"/>
      <c r="D1" s="66"/>
      <c r="E1" s="66"/>
      <c r="F1" s="66"/>
      <c r="G1" s="66"/>
      <c r="H1" s="63"/>
      <c r="I1" s="66"/>
      <c r="J1" s="66"/>
      <c r="K1" s="66"/>
      <c r="L1" s="66"/>
      <c r="M1" s="66"/>
      <c r="N1" s="66"/>
      <c r="O1" s="66"/>
      <c r="P1" s="66"/>
      <c r="Q1" s="66"/>
      <c r="R1" s="66"/>
      <c r="S1" s="66"/>
      <c r="T1" s="66"/>
    </row>
    <row r="2" spans="1:20" x14ac:dyDescent="0.3">
      <c r="A2" s="66"/>
      <c r="B2" s="79"/>
      <c r="C2" s="70"/>
      <c r="D2" s="70"/>
      <c r="E2" s="70"/>
      <c r="F2" s="70"/>
      <c r="G2" s="70"/>
      <c r="H2" s="69"/>
      <c r="I2" s="80"/>
      <c r="J2" s="66"/>
      <c r="K2" s="66"/>
      <c r="L2" s="91"/>
      <c r="M2" s="92"/>
      <c r="N2" s="92"/>
      <c r="O2" s="92"/>
      <c r="P2" s="92"/>
      <c r="Q2" s="92"/>
      <c r="R2" s="92"/>
      <c r="S2" s="93"/>
      <c r="T2" s="66"/>
    </row>
    <row r="3" spans="1:20" ht="21" x14ac:dyDescent="0.4">
      <c r="A3" s="66"/>
      <c r="B3" s="81"/>
      <c r="C3" s="73"/>
      <c r="D3" s="73"/>
      <c r="E3" s="263" t="s">
        <v>45</v>
      </c>
      <c r="F3" s="263"/>
      <c r="G3" s="73"/>
      <c r="H3" s="77"/>
      <c r="I3" s="82"/>
      <c r="J3" s="66"/>
      <c r="K3" s="66"/>
      <c r="L3" s="94"/>
      <c r="M3" s="95"/>
      <c r="N3" s="95"/>
      <c r="O3" s="264" t="s">
        <v>46</v>
      </c>
      <c r="P3" s="264"/>
      <c r="Q3" s="95"/>
      <c r="R3" s="95"/>
      <c r="S3" s="96"/>
      <c r="T3" s="66"/>
    </row>
    <row r="4" spans="1:20" x14ac:dyDescent="0.3">
      <c r="A4" s="66"/>
      <c r="B4" s="81"/>
      <c r="C4" s="73"/>
      <c r="D4" s="73"/>
      <c r="E4" s="73"/>
      <c r="F4" s="73"/>
      <c r="G4" s="73"/>
      <c r="H4" s="77"/>
      <c r="I4" s="82"/>
      <c r="J4" s="66"/>
      <c r="K4" s="66"/>
      <c r="L4" s="94"/>
      <c r="M4" s="95"/>
      <c r="N4" s="95"/>
      <c r="O4" s="95"/>
      <c r="P4" s="95"/>
      <c r="Q4" s="95"/>
      <c r="R4" s="95"/>
      <c r="S4" s="96"/>
      <c r="T4" s="66"/>
    </row>
    <row r="5" spans="1:20" x14ac:dyDescent="0.3">
      <c r="A5" s="66"/>
      <c r="B5" s="81"/>
      <c r="C5" s="73"/>
      <c r="D5" s="73"/>
      <c r="E5" s="73"/>
      <c r="F5" s="73"/>
      <c r="G5" s="73"/>
      <c r="H5" s="77"/>
      <c r="I5" s="82"/>
      <c r="J5" s="66"/>
      <c r="K5" s="66"/>
      <c r="L5" s="94"/>
      <c r="M5" s="95" t="s">
        <v>47</v>
      </c>
      <c r="N5" s="95" t="s">
        <v>48</v>
      </c>
      <c r="O5" s="95"/>
      <c r="P5" s="95"/>
      <c r="Q5" s="95"/>
      <c r="R5" s="95"/>
      <c r="S5" s="96"/>
      <c r="T5" s="66"/>
    </row>
    <row r="6" spans="1:20" x14ac:dyDescent="0.3">
      <c r="A6" s="66"/>
      <c r="B6" s="81"/>
      <c r="C6" s="73"/>
      <c r="D6" s="265" t="s">
        <v>49</v>
      </c>
      <c r="E6" s="265"/>
      <c r="F6" s="265"/>
      <c r="G6" s="83" t="s">
        <v>50</v>
      </c>
      <c r="H6" s="77" t="s">
        <v>51</v>
      </c>
      <c r="I6" s="82"/>
      <c r="J6" s="66"/>
      <c r="K6" s="66"/>
      <c r="L6" s="94"/>
      <c r="M6" s="95"/>
      <c r="N6" s="256"/>
      <c r="O6" s="256"/>
      <c r="P6" s="256"/>
      <c r="Q6" s="97"/>
      <c r="R6" s="97"/>
      <c r="S6" s="96"/>
      <c r="T6" s="66"/>
    </row>
    <row r="7" spans="1:20" x14ac:dyDescent="0.3">
      <c r="A7" s="66"/>
      <c r="B7" s="84" t="s">
        <v>52</v>
      </c>
      <c r="C7" s="73"/>
      <c r="D7" s="241" t="s">
        <v>53</v>
      </c>
      <c r="E7" s="242"/>
      <c r="F7" s="242"/>
      <c r="G7" s="42">
        <v>3</v>
      </c>
      <c r="H7" s="77"/>
      <c r="I7" s="82"/>
      <c r="J7" s="66"/>
      <c r="K7" s="66"/>
      <c r="L7" s="98"/>
      <c r="M7" s="95" t="s">
        <v>54</v>
      </c>
      <c r="N7" s="256" t="s">
        <v>55</v>
      </c>
      <c r="O7" s="256"/>
      <c r="P7" s="256"/>
      <c r="Q7" s="95"/>
      <c r="R7" s="95"/>
      <c r="S7" s="96"/>
      <c r="T7" s="66"/>
    </row>
    <row r="8" spans="1:20" x14ac:dyDescent="0.3">
      <c r="A8" s="66"/>
      <c r="B8" s="81"/>
      <c r="C8" s="73"/>
      <c r="D8" s="244" t="s">
        <v>56</v>
      </c>
      <c r="E8" s="245"/>
      <c r="F8" s="245"/>
      <c r="G8" s="43">
        <v>1</v>
      </c>
      <c r="H8" s="77"/>
      <c r="I8" s="82"/>
      <c r="J8" s="66"/>
      <c r="K8" s="66"/>
      <c r="L8" s="94"/>
      <c r="M8" s="95"/>
      <c r="N8" s="256"/>
      <c r="O8" s="256"/>
      <c r="P8" s="256"/>
      <c r="Q8" s="95"/>
      <c r="R8" s="95"/>
      <c r="S8" s="96"/>
      <c r="T8" s="66"/>
    </row>
    <row r="9" spans="1:20" ht="15" thickBot="1" x14ac:dyDescent="0.35">
      <c r="A9" s="66"/>
      <c r="B9" s="81"/>
      <c r="C9" s="73"/>
      <c r="D9" s="244" t="s">
        <v>57</v>
      </c>
      <c r="E9" s="245"/>
      <c r="F9" s="245"/>
      <c r="G9" s="44">
        <v>1</v>
      </c>
      <c r="H9" s="77"/>
      <c r="I9" s="82"/>
      <c r="J9" s="66"/>
      <c r="K9" s="66"/>
      <c r="L9" s="94"/>
      <c r="M9" s="95" t="s">
        <v>58</v>
      </c>
      <c r="N9" s="251" t="s">
        <v>718</v>
      </c>
      <c r="O9" s="251"/>
      <c r="P9" s="251"/>
      <c r="Q9" s="251"/>
      <c r="R9" s="251"/>
      <c r="S9" s="96"/>
      <c r="T9" s="66"/>
    </row>
    <row r="10" spans="1:20" ht="15" thickBot="1" x14ac:dyDescent="0.35">
      <c r="A10" s="66"/>
      <c r="B10" s="81"/>
      <c r="C10" s="73"/>
      <c r="D10" s="238" t="s">
        <v>715</v>
      </c>
      <c r="E10" s="239"/>
      <c r="F10" s="240"/>
      <c r="G10" s="111">
        <v>5</v>
      </c>
      <c r="H10" s="112">
        <v>360</v>
      </c>
      <c r="I10" s="82"/>
      <c r="J10" s="66"/>
      <c r="K10" s="66"/>
      <c r="L10" s="94"/>
      <c r="M10" s="95"/>
      <c r="N10" s="251"/>
      <c r="O10" s="251"/>
      <c r="P10" s="251"/>
      <c r="Q10" s="251"/>
      <c r="R10" s="251"/>
      <c r="S10" s="96"/>
      <c r="T10" s="66"/>
    </row>
    <row r="11" spans="1:20" x14ac:dyDescent="0.3">
      <c r="A11" s="66"/>
      <c r="B11" s="81"/>
      <c r="C11" s="73"/>
      <c r="D11" s="85"/>
      <c r="E11" s="85"/>
      <c r="F11" s="85"/>
      <c r="G11" s="73"/>
      <c r="H11" s="77"/>
      <c r="I11" s="82"/>
      <c r="J11" s="66"/>
      <c r="K11" s="66"/>
      <c r="L11" s="94"/>
      <c r="M11" s="95"/>
      <c r="N11" s="251"/>
      <c r="O11" s="251"/>
      <c r="P11" s="251"/>
      <c r="Q11" s="251"/>
      <c r="R11" s="251"/>
      <c r="S11" s="96"/>
      <c r="T11" s="66"/>
    </row>
    <row r="12" spans="1:20" ht="15" thickBot="1" x14ac:dyDescent="0.35">
      <c r="A12" s="66"/>
      <c r="B12" s="84" t="s">
        <v>59</v>
      </c>
      <c r="C12" s="73"/>
      <c r="D12" s="260" t="s">
        <v>721</v>
      </c>
      <c r="E12" s="261"/>
      <c r="F12" s="262"/>
      <c r="G12" s="45">
        <v>5</v>
      </c>
      <c r="H12" s="77"/>
      <c r="I12" s="82"/>
      <c r="J12" s="66"/>
      <c r="K12" s="66"/>
      <c r="L12" s="98"/>
      <c r="M12" s="95"/>
      <c r="N12" s="256"/>
      <c r="O12" s="256"/>
      <c r="P12" s="256"/>
      <c r="Q12" s="95"/>
      <c r="R12" s="95"/>
      <c r="S12" s="96"/>
      <c r="T12" s="66"/>
    </row>
    <row r="13" spans="1:20" ht="15" thickBot="1" x14ac:dyDescent="0.35">
      <c r="A13" s="66"/>
      <c r="B13" s="81"/>
      <c r="C13" s="73"/>
      <c r="D13" s="238" t="s">
        <v>722</v>
      </c>
      <c r="E13" s="239"/>
      <c r="F13" s="240"/>
      <c r="G13" s="113">
        <v>5</v>
      </c>
      <c r="H13" s="112">
        <v>180</v>
      </c>
      <c r="I13" s="82"/>
      <c r="J13" s="66"/>
      <c r="K13" s="66"/>
      <c r="L13" s="94"/>
      <c r="M13" s="95" t="s">
        <v>60</v>
      </c>
      <c r="N13" s="251" t="s">
        <v>61</v>
      </c>
      <c r="O13" s="251"/>
      <c r="P13" s="251"/>
      <c r="Q13" s="251"/>
      <c r="R13" s="251"/>
      <c r="S13" s="96"/>
      <c r="T13" s="66"/>
    </row>
    <row r="14" spans="1:20" x14ac:dyDescent="0.3">
      <c r="A14" s="66"/>
      <c r="B14" s="81"/>
      <c r="C14" s="73"/>
      <c r="D14" s="85"/>
      <c r="E14" s="85"/>
      <c r="F14" s="85"/>
      <c r="G14" s="73"/>
      <c r="H14" s="77"/>
      <c r="I14" s="82"/>
      <c r="J14" s="66"/>
      <c r="K14" s="66"/>
      <c r="L14" s="94"/>
      <c r="M14" s="95"/>
      <c r="N14" s="251"/>
      <c r="O14" s="251"/>
      <c r="P14" s="251"/>
      <c r="Q14" s="251"/>
      <c r="R14" s="251"/>
      <c r="S14" s="96"/>
      <c r="T14" s="66"/>
    </row>
    <row r="15" spans="1:20" x14ac:dyDescent="0.3">
      <c r="A15" s="66"/>
      <c r="B15" s="258" t="s">
        <v>716</v>
      </c>
      <c r="C15" s="259"/>
      <c r="D15" s="241" t="s">
        <v>63</v>
      </c>
      <c r="E15" s="242"/>
      <c r="F15" s="243"/>
      <c r="G15" s="42">
        <v>5</v>
      </c>
      <c r="H15" s="77"/>
      <c r="I15" s="82"/>
      <c r="J15" s="66"/>
      <c r="K15" s="66"/>
      <c r="L15" s="254"/>
      <c r="M15" s="255"/>
      <c r="N15" s="251"/>
      <c r="O15" s="251"/>
      <c r="P15" s="251"/>
      <c r="Q15" s="251"/>
      <c r="R15" s="251"/>
      <c r="S15" s="96"/>
      <c r="T15" s="66"/>
    </row>
    <row r="16" spans="1:20" x14ac:dyDescent="0.3">
      <c r="A16" s="66"/>
      <c r="B16" s="258"/>
      <c r="C16" s="259"/>
      <c r="D16" s="244" t="s">
        <v>53</v>
      </c>
      <c r="E16" s="245"/>
      <c r="F16" s="246"/>
      <c r="G16" s="43">
        <v>3</v>
      </c>
      <c r="H16" s="77"/>
      <c r="I16" s="82"/>
      <c r="J16" s="66"/>
      <c r="K16" s="66"/>
      <c r="L16" s="94"/>
      <c r="M16" s="95"/>
      <c r="N16" s="256"/>
      <c r="O16" s="256"/>
      <c r="P16" s="256"/>
      <c r="Q16" s="95"/>
      <c r="R16" s="95"/>
      <c r="S16" s="96"/>
      <c r="T16" s="66"/>
    </row>
    <row r="17" spans="1:20" ht="15" customHeight="1" x14ac:dyDescent="0.3">
      <c r="A17" s="66"/>
      <c r="B17" s="81"/>
      <c r="C17" s="73"/>
      <c r="D17" s="244" t="s">
        <v>56</v>
      </c>
      <c r="E17" s="245"/>
      <c r="F17" s="246"/>
      <c r="G17" s="43">
        <v>1</v>
      </c>
      <c r="H17" s="77"/>
      <c r="I17" s="82"/>
      <c r="J17" s="66"/>
      <c r="K17" s="66"/>
      <c r="L17" s="94"/>
      <c r="M17" s="95" t="s">
        <v>64</v>
      </c>
      <c r="N17" s="251" t="s">
        <v>65</v>
      </c>
      <c r="O17" s="251"/>
      <c r="P17" s="251"/>
      <c r="Q17" s="251"/>
      <c r="R17" s="251"/>
      <c r="S17" s="96"/>
      <c r="T17" s="66"/>
    </row>
    <row r="18" spans="1:20" ht="15" thickBot="1" x14ac:dyDescent="0.35">
      <c r="A18" s="66"/>
      <c r="B18" s="81"/>
      <c r="C18" s="73"/>
      <c r="D18" s="247" t="s">
        <v>57</v>
      </c>
      <c r="E18" s="248"/>
      <c r="F18" s="249"/>
      <c r="G18" s="44">
        <v>1</v>
      </c>
      <c r="H18" s="77"/>
      <c r="I18" s="82"/>
      <c r="J18" s="66"/>
      <c r="K18" s="66"/>
      <c r="L18" s="94"/>
      <c r="M18" s="95"/>
      <c r="N18" s="251"/>
      <c r="O18" s="251"/>
      <c r="P18" s="251"/>
      <c r="Q18" s="251"/>
      <c r="R18" s="251"/>
      <c r="S18" s="96"/>
      <c r="T18" s="66"/>
    </row>
    <row r="19" spans="1:20" ht="15" thickBot="1" x14ac:dyDescent="0.35">
      <c r="A19" s="66"/>
      <c r="B19" s="81"/>
      <c r="C19" s="73"/>
      <c r="D19" s="238" t="s">
        <v>717</v>
      </c>
      <c r="E19" s="239"/>
      <c r="F19" s="240"/>
      <c r="G19" s="111">
        <v>15</v>
      </c>
      <c r="H19" s="112">
        <v>360</v>
      </c>
      <c r="I19" s="82"/>
      <c r="J19" s="66"/>
      <c r="K19" s="66"/>
      <c r="L19" s="254"/>
      <c r="M19" s="255"/>
      <c r="N19" s="251"/>
      <c r="O19" s="251"/>
      <c r="P19" s="251"/>
      <c r="Q19" s="251"/>
      <c r="R19" s="251"/>
      <c r="S19" s="96"/>
      <c r="T19" s="66"/>
    </row>
    <row r="20" spans="1:20" x14ac:dyDescent="0.3">
      <c r="A20" s="66"/>
      <c r="B20" s="81"/>
      <c r="C20" s="73"/>
      <c r="D20" s="85"/>
      <c r="E20" s="85"/>
      <c r="F20" s="85"/>
      <c r="G20" s="73"/>
      <c r="H20" s="77"/>
      <c r="I20" s="82"/>
      <c r="J20" s="66"/>
      <c r="K20" s="66"/>
      <c r="L20" s="94"/>
      <c r="M20" s="95" t="s">
        <v>66</v>
      </c>
      <c r="N20" s="99" t="s">
        <v>67</v>
      </c>
      <c r="O20" s="99" t="s">
        <v>68</v>
      </c>
      <c r="P20" s="99"/>
      <c r="Q20" s="95"/>
      <c r="R20" s="95"/>
      <c r="S20" s="96"/>
      <c r="T20" s="66"/>
    </row>
    <row r="21" spans="1:20" x14ac:dyDescent="0.3">
      <c r="A21" s="66"/>
      <c r="B21" s="252" t="s">
        <v>69</v>
      </c>
      <c r="C21" s="253"/>
      <c r="D21" s="241" t="s">
        <v>63</v>
      </c>
      <c r="E21" s="242"/>
      <c r="F21" s="243"/>
      <c r="G21" s="42">
        <v>10</v>
      </c>
      <c r="H21" s="77"/>
      <c r="I21" s="82"/>
      <c r="J21" s="66"/>
      <c r="K21" s="66"/>
      <c r="L21" s="254"/>
      <c r="M21" s="255"/>
      <c r="N21" s="95" t="s">
        <v>70</v>
      </c>
      <c r="O21" s="95" t="s">
        <v>71</v>
      </c>
      <c r="P21" s="95"/>
      <c r="Q21" s="95"/>
      <c r="R21" s="95"/>
      <c r="S21" s="96"/>
      <c r="T21" s="66"/>
    </row>
    <row r="22" spans="1:20" x14ac:dyDescent="0.3">
      <c r="A22" s="66"/>
      <c r="B22" s="81"/>
      <c r="C22" s="73"/>
      <c r="D22" s="244" t="s">
        <v>53</v>
      </c>
      <c r="E22" s="245"/>
      <c r="F22" s="246"/>
      <c r="G22" s="43">
        <v>3</v>
      </c>
      <c r="H22" s="77"/>
      <c r="I22" s="82"/>
      <c r="J22" s="66"/>
      <c r="K22" s="66"/>
      <c r="L22" s="94"/>
      <c r="M22" s="95"/>
      <c r="N22" s="95" t="s">
        <v>72</v>
      </c>
      <c r="O22" s="95" t="s">
        <v>73</v>
      </c>
      <c r="P22" s="95"/>
      <c r="Q22" s="95"/>
      <c r="R22" s="95"/>
      <c r="S22" s="96"/>
      <c r="T22" s="66"/>
    </row>
    <row r="23" spans="1:20" x14ac:dyDescent="0.3">
      <c r="A23" s="66"/>
      <c r="B23" s="81"/>
      <c r="C23" s="73"/>
      <c r="D23" s="244" t="s">
        <v>56</v>
      </c>
      <c r="E23" s="245"/>
      <c r="F23" s="246"/>
      <c r="G23" s="43">
        <v>1</v>
      </c>
      <c r="H23" s="77"/>
      <c r="I23" s="82"/>
      <c r="J23" s="66"/>
      <c r="K23" s="66"/>
      <c r="L23" s="94"/>
      <c r="M23" s="95"/>
      <c r="N23" s="256"/>
      <c r="O23" s="256"/>
      <c r="P23" s="256"/>
      <c r="Q23" s="95"/>
      <c r="R23" s="95"/>
      <c r="S23" s="96"/>
      <c r="T23" s="66"/>
    </row>
    <row r="24" spans="1:20" ht="14.25" customHeight="1" thickBot="1" x14ac:dyDescent="0.35">
      <c r="A24" s="66"/>
      <c r="B24" s="81"/>
      <c r="C24" s="73"/>
      <c r="D24" s="247" t="s">
        <v>57</v>
      </c>
      <c r="E24" s="248"/>
      <c r="F24" s="249"/>
      <c r="G24" s="44">
        <v>1</v>
      </c>
      <c r="H24" s="77"/>
      <c r="I24" s="82"/>
      <c r="J24" s="66"/>
      <c r="K24" s="66"/>
      <c r="L24" s="94"/>
      <c r="M24" s="95" t="s">
        <v>74</v>
      </c>
      <c r="N24" s="257" t="s">
        <v>75</v>
      </c>
      <c r="O24" s="257"/>
      <c r="P24" s="257"/>
      <c r="Q24" s="257"/>
      <c r="R24" s="257"/>
      <c r="S24" s="96"/>
      <c r="T24" s="66"/>
    </row>
    <row r="25" spans="1:20" ht="15" thickBot="1" x14ac:dyDescent="0.35">
      <c r="A25" s="66"/>
      <c r="B25" s="81"/>
      <c r="C25" s="73"/>
      <c r="D25" s="238" t="s">
        <v>76</v>
      </c>
      <c r="E25" s="239"/>
      <c r="F25" s="240"/>
      <c r="G25" s="111">
        <v>25</v>
      </c>
      <c r="H25" s="112">
        <v>100</v>
      </c>
      <c r="I25" s="82"/>
      <c r="J25" s="66"/>
      <c r="K25" s="66"/>
      <c r="L25" s="94"/>
      <c r="M25" s="95"/>
      <c r="N25" s="257"/>
      <c r="O25" s="257"/>
      <c r="P25" s="257"/>
      <c r="Q25" s="257"/>
      <c r="R25" s="257"/>
      <c r="S25" s="96"/>
      <c r="T25" s="66"/>
    </row>
    <row r="26" spans="1:20" x14ac:dyDescent="0.3">
      <c r="A26" s="66"/>
      <c r="B26" s="81"/>
      <c r="C26" s="73"/>
      <c r="D26" s="73"/>
      <c r="E26" s="73"/>
      <c r="F26" s="73"/>
      <c r="G26" s="73"/>
      <c r="H26" s="77"/>
      <c r="I26" s="82"/>
      <c r="J26" s="66"/>
      <c r="K26" s="66"/>
      <c r="L26" s="94"/>
      <c r="M26" s="95"/>
      <c r="N26" s="257"/>
      <c r="O26" s="257"/>
      <c r="P26" s="257"/>
      <c r="Q26" s="257"/>
      <c r="R26" s="257"/>
      <c r="S26" s="96"/>
      <c r="T26" s="66"/>
    </row>
    <row r="27" spans="1:20" x14ac:dyDescent="0.3">
      <c r="A27" s="66"/>
      <c r="B27" s="252" t="s">
        <v>77</v>
      </c>
      <c r="C27" s="253"/>
      <c r="D27" s="241" t="s">
        <v>63</v>
      </c>
      <c r="E27" s="242"/>
      <c r="F27" s="243"/>
      <c r="G27" s="42">
        <v>10</v>
      </c>
      <c r="H27" s="77"/>
      <c r="I27" s="82"/>
      <c r="J27" s="66"/>
      <c r="K27" s="66"/>
      <c r="L27" s="254"/>
      <c r="M27" s="255"/>
      <c r="N27" s="257"/>
      <c r="O27" s="257"/>
      <c r="P27" s="257"/>
      <c r="Q27" s="257"/>
      <c r="R27" s="257"/>
      <c r="S27" s="96"/>
      <c r="T27" s="66"/>
    </row>
    <row r="28" spans="1:20" x14ac:dyDescent="0.3">
      <c r="A28" s="66"/>
      <c r="B28" s="81"/>
      <c r="C28" s="73"/>
      <c r="D28" s="244" t="s">
        <v>53</v>
      </c>
      <c r="E28" s="245"/>
      <c r="F28" s="246"/>
      <c r="G28" s="43">
        <v>6</v>
      </c>
      <c r="H28" s="77"/>
      <c r="I28" s="82"/>
      <c r="J28" s="66"/>
      <c r="K28" s="66"/>
      <c r="L28" s="94"/>
      <c r="M28" s="95"/>
      <c r="N28" s="256"/>
      <c r="O28" s="256"/>
      <c r="P28" s="256"/>
      <c r="Q28" s="95"/>
      <c r="R28" s="95"/>
      <c r="S28" s="96"/>
      <c r="T28" s="66"/>
    </row>
    <row r="29" spans="1:20" x14ac:dyDescent="0.3">
      <c r="A29" s="66"/>
      <c r="B29" s="81"/>
      <c r="C29" s="73"/>
      <c r="D29" s="244" t="s">
        <v>56</v>
      </c>
      <c r="E29" s="245"/>
      <c r="F29" s="246"/>
      <c r="G29" s="43">
        <v>2</v>
      </c>
      <c r="H29" s="77"/>
      <c r="I29" s="82"/>
      <c r="J29" s="66"/>
      <c r="K29" s="66"/>
      <c r="L29" s="94"/>
      <c r="M29" s="95" t="s">
        <v>78</v>
      </c>
      <c r="N29" s="251" t="s">
        <v>725</v>
      </c>
      <c r="O29" s="251"/>
      <c r="P29" s="251"/>
      <c r="Q29" s="251"/>
      <c r="R29" s="251"/>
      <c r="S29" s="96"/>
      <c r="T29" s="66"/>
    </row>
    <row r="30" spans="1:20" ht="15" thickBot="1" x14ac:dyDescent="0.35">
      <c r="A30" s="66"/>
      <c r="B30" s="81"/>
      <c r="C30" s="73"/>
      <c r="D30" s="247" t="s">
        <v>57</v>
      </c>
      <c r="E30" s="248"/>
      <c r="F30" s="249"/>
      <c r="G30" s="44">
        <v>2</v>
      </c>
      <c r="H30" s="77"/>
      <c r="I30" s="82"/>
      <c r="J30" s="66"/>
      <c r="K30" s="66"/>
      <c r="L30" s="94"/>
      <c r="M30" s="95"/>
      <c r="N30" s="251"/>
      <c r="O30" s="251"/>
      <c r="P30" s="251"/>
      <c r="Q30" s="251"/>
      <c r="R30" s="251"/>
      <c r="S30" s="96"/>
      <c r="T30" s="66"/>
    </row>
    <row r="31" spans="1:20" ht="15" thickBot="1" x14ac:dyDescent="0.35">
      <c r="A31" s="66"/>
      <c r="B31" s="81"/>
      <c r="C31" s="73"/>
      <c r="D31" s="238" t="s">
        <v>79</v>
      </c>
      <c r="E31" s="239"/>
      <c r="F31" s="240"/>
      <c r="G31" s="111">
        <v>30</v>
      </c>
      <c r="H31" s="112">
        <f>4*15</f>
        <v>60</v>
      </c>
      <c r="I31" s="82"/>
      <c r="J31" s="66"/>
      <c r="K31" s="66"/>
      <c r="L31" s="94"/>
      <c r="M31" s="95"/>
      <c r="N31" s="251"/>
      <c r="O31" s="251"/>
      <c r="P31" s="251"/>
      <c r="Q31" s="251"/>
      <c r="R31" s="251"/>
      <c r="S31" s="96"/>
      <c r="T31" s="66"/>
    </row>
    <row r="32" spans="1:20" x14ac:dyDescent="0.3">
      <c r="A32" s="66"/>
      <c r="B32" s="81"/>
      <c r="C32" s="73"/>
      <c r="D32" s="73"/>
      <c r="E32" s="73"/>
      <c r="F32" s="73"/>
      <c r="G32" s="73"/>
      <c r="H32" s="77"/>
      <c r="I32" s="82"/>
      <c r="J32" s="66"/>
      <c r="K32" s="66"/>
      <c r="L32" s="94"/>
      <c r="M32" s="95" t="s">
        <v>80</v>
      </c>
      <c r="N32" s="251" t="s">
        <v>117</v>
      </c>
      <c r="O32" s="251"/>
      <c r="P32" s="251"/>
      <c r="Q32" s="251"/>
      <c r="R32" s="251"/>
      <c r="S32" s="96"/>
      <c r="T32" s="66"/>
    </row>
    <row r="33" spans="1:20" x14ac:dyDescent="0.3">
      <c r="A33" s="66"/>
      <c r="B33" s="252" t="s">
        <v>81</v>
      </c>
      <c r="C33" s="253"/>
      <c r="D33" s="241" t="s">
        <v>63</v>
      </c>
      <c r="E33" s="242"/>
      <c r="F33" s="243"/>
      <c r="G33" s="42">
        <v>10</v>
      </c>
      <c r="H33" s="77"/>
      <c r="I33" s="82"/>
      <c r="J33" s="66"/>
      <c r="K33" s="66"/>
      <c r="L33" s="254"/>
      <c r="M33" s="255"/>
      <c r="N33" s="251"/>
      <c r="O33" s="251"/>
      <c r="P33" s="251"/>
      <c r="Q33" s="251"/>
      <c r="R33" s="251"/>
      <c r="S33" s="96"/>
      <c r="T33" s="66"/>
    </row>
    <row r="34" spans="1:20" x14ac:dyDescent="0.3">
      <c r="A34" s="66"/>
      <c r="B34" s="81"/>
      <c r="C34" s="73"/>
      <c r="D34" s="244" t="s">
        <v>53</v>
      </c>
      <c r="E34" s="245"/>
      <c r="F34" s="246"/>
      <c r="G34" s="43">
        <v>3</v>
      </c>
      <c r="H34" s="77"/>
      <c r="I34" s="82"/>
      <c r="J34" s="66"/>
      <c r="K34" s="66"/>
      <c r="L34" s="94"/>
      <c r="M34" s="95"/>
      <c r="N34" s="251"/>
      <c r="O34" s="251"/>
      <c r="P34" s="251"/>
      <c r="Q34" s="251"/>
      <c r="R34" s="251"/>
      <c r="S34" s="96"/>
      <c r="T34" s="66"/>
    </row>
    <row r="35" spans="1:20" x14ac:dyDescent="0.3">
      <c r="A35" s="66"/>
      <c r="B35" s="81"/>
      <c r="C35" s="73"/>
      <c r="D35" s="244" t="s">
        <v>56</v>
      </c>
      <c r="E35" s="245"/>
      <c r="F35" s="246"/>
      <c r="G35" s="43">
        <v>1</v>
      </c>
      <c r="H35" s="77"/>
      <c r="I35" s="82"/>
      <c r="J35" s="66"/>
      <c r="K35" s="66"/>
      <c r="L35" s="94"/>
      <c r="M35" s="95" t="s">
        <v>82</v>
      </c>
      <c r="N35" s="251" t="s">
        <v>83</v>
      </c>
      <c r="O35" s="251"/>
      <c r="P35" s="251"/>
      <c r="Q35" s="251"/>
      <c r="R35" s="251"/>
      <c r="S35" s="96"/>
      <c r="T35" s="66"/>
    </row>
    <row r="36" spans="1:20" ht="15" thickBot="1" x14ac:dyDescent="0.35">
      <c r="A36" s="66"/>
      <c r="B36" s="81"/>
      <c r="C36" s="73"/>
      <c r="D36" s="247" t="s">
        <v>57</v>
      </c>
      <c r="E36" s="248"/>
      <c r="F36" s="249"/>
      <c r="G36" s="44">
        <v>1</v>
      </c>
      <c r="H36" s="77"/>
      <c r="I36" s="82"/>
      <c r="J36" s="66"/>
      <c r="K36" s="66"/>
      <c r="L36" s="94"/>
      <c r="M36" s="95"/>
      <c r="N36" s="251"/>
      <c r="O36" s="251"/>
      <c r="P36" s="251"/>
      <c r="Q36" s="251"/>
      <c r="R36" s="251"/>
      <c r="S36" s="96"/>
      <c r="T36" s="66"/>
    </row>
    <row r="37" spans="1:20" ht="15" thickBot="1" x14ac:dyDescent="0.35">
      <c r="A37" s="66"/>
      <c r="B37" s="81"/>
      <c r="C37" s="73"/>
      <c r="D37" s="238" t="s">
        <v>84</v>
      </c>
      <c r="E37" s="239"/>
      <c r="F37" s="240"/>
      <c r="G37" s="111">
        <v>25</v>
      </c>
      <c r="H37" s="112">
        <v>25</v>
      </c>
      <c r="I37" s="82"/>
      <c r="J37" s="66"/>
      <c r="K37" s="66"/>
      <c r="L37" s="94"/>
      <c r="M37" s="95"/>
      <c r="N37" s="251"/>
      <c r="O37" s="251"/>
      <c r="P37" s="251"/>
      <c r="Q37" s="251"/>
      <c r="R37" s="251"/>
      <c r="S37" s="96"/>
      <c r="T37" s="66"/>
    </row>
    <row r="38" spans="1:20" x14ac:dyDescent="0.3">
      <c r="A38" s="66"/>
      <c r="B38" s="81"/>
      <c r="C38" s="73"/>
      <c r="D38" s="73"/>
      <c r="E38" s="73"/>
      <c r="F38" s="73"/>
      <c r="G38" s="73"/>
      <c r="H38" s="77"/>
      <c r="I38" s="82"/>
      <c r="J38" s="66"/>
      <c r="K38" s="66"/>
      <c r="L38" s="94"/>
      <c r="M38" s="95"/>
      <c r="N38" s="95"/>
      <c r="O38" s="95"/>
      <c r="P38" s="95"/>
      <c r="Q38" s="95"/>
      <c r="R38" s="95"/>
      <c r="S38" s="96"/>
      <c r="T38" s="66"/>
    </row>
    <row r="39" spans="1:20" x14ac:dyDescent="0.3">
      <c r="A39" s="66"/>
      <c r="B39" s="252" t="s">
        <v>33</v>
      </c>
      <c r="C39" s="253"/>
      <c r="D39" s="241" t="s">
        <v>63</v>
      </c>
      <c r="E39" s="242"/>
      <c r="F39" s="243"/>
      <c r="G39" s="42">
        <v>10</v>
      </c>
      <c r="H39" s="77"/>
      <c r="I39" s="82"/>
      <c r="J39" s="66"/>
      <c r="K39" s="66"/>
      <c r="L39" s="98"/>
      <c r="M39" s="95" t="s">
        <v>85</v>
      </c>
      <c r="N39" s="251" t="s">
        <v>86</v>
      </c>
      <c r="O39" s="251"/>
      <c r="P39" s="251"/>
      <c r="Q39" s="251"/>
      <c r="R39" s="251"/>
      <c r="S39" s="96"/>
      <c r="T39" s="66"/>
    </row>
    <row r="40" spans="1:20" x14ac:dyDescent="0.3">
      <c r="A40" s="66"/>
      <c r="B40" s="81"/>
      <c r="C40" s="73"/>
      <c r="D40" s="244" t="s">
        <v>53</v>
      </c>
      <c r="E40" s="245"/>
      <c r="F40" s="246"/>
      <c r="G40" s="43">
        <v>6</v>
      </c>
      <c r="H40" s="77"/>
      <c r="I40" s="82"/>
      <c r="J40" s="66"/>
      <c r="K40" s="66"/>
      <c r="L40" s="94"/>
      <c r="M40" s="95"/>
      <c r="N40" s="251"/>
      <c r="O40" s="251"/>
      <c r="P40" s="251"/>
      <c r="Q40" s="251"/>
      <c r="R40" s="251"/>
      <c r="S40" s="96"/>
      <c r="T40" s="66"/>
    </row>
    <row r="41" spans="1:20" x14ac:dyDescent="0.3">
      <c r="A41" s="66"/>
      <c r="B41" s="81"/>
      <c r="C41" s="73"/>
      <c r="D41" s="244" t="s">
        <v>56</v>
      </c>
      <c r="E41" s="245"/>
      <c r="F41" s="246"/>
      <c r="G41" s="43">
        <v>2</v>
      </c>
      <c r="H41" s="77"/>
      <c r="I41" s="82"/>
      <c r="J41" s="66"/>
      <c r="K41" s="66"/>
      <c r="L41" s="94"/>
      <c r="M41" s="95"/>
      <c r="N41" s="251"/>
      <c r="O41" s="251"/>
      <c r="P41" s="251"/>
      <c r="Q41" s="251"/>
      <c r="R41" s="251"/>
      <c r="S41" s="96"/>
      <c r="T41" s="66"/>
    </row>
    <row r="42" spans="1:20" ht="15" thickBot="1" x14ac:dyDescent="0.35">
      <c r="A42" s="66"/>
      <c r="B42" s="81"/>
      <c r="C42" s="73"/>
      <c r="D42" s="247" t="s">
        <v>57</v>
      </c>
      <c r="E42" s="248"/>
      <c r="F42" s="249"/>
      <c r="G42" s="44">
        <v>2</v>
      </c>
      <c r="H42" s="77"/>
      <c r="I42" s="82"/>
      <c r="J42" s="66"/>
      <c r="K42" s="66"/>
      <c r="L42" s="94"/>
      <c r="M42" s="95"/>
      <c r="N42" s="251"/>
      <c r="O42" s="251"/>
      <c r="P42" s="251"/>
      <c r="Q42" s="251"/>
      <c r="R42" s="251"/>
      <c r="S42" s="96"/>
      <c r="T42" s="66"/>
    </row>
    <row r="43" spans="1:20" ht="15" customHeight="1" thickBot="1" x14ac:dyDescent="0.35">
      <c r="A43" s="66"/>
      <c r="B43" s="81"/>
      <c r="C43" s="73"/>
      <c r="D43" s="238" t="s">
        <v>87</v>
      </c>
      <c r="E43" s="239"/>
      <c r="F43" s="240"/>
      <c r="G43" s="111">
        <v>30</v>
      </c>
      <c r="H43" s="112">
        <f>G43</f>
        <v>30</v>
      </c>
      <c r="I43" s="82"/>
      <c r="J43" s="66"/>
      <c r="K43" s="66"/>
      <c r="L43" s="94"/>
      <c r="M43" s="250" t="s">
        <v>724</v>
      </c>
      <c r="N43" s="250"/>
      <c r="O43" s="250"/>
      <c r="P43" s="250"/>
      <c r="Q43" s="250"/>
      <c r="R43" s="250"/>
      <c r="S43" s="96"/>
      <c r="T43" s="66"/>
    </row>
    <row r="44" spans="1:20" x14ac:dyDescent="0.3">
      <c r="A44" s="66"/>
      <c r="B44" s="81"/>
      <c r="C44" s="73"/>
      <c r="D44" s="73"/>
      <c r="E44" s="73"/>
      <c r="F44" s="73"/>
      <c r="G44" s="73"/>
      <c r="H44" s="77"/>
      <c r="I44" s="82"/>
      <c r="J44" s="66"/>
      <c r="K44" s="66"/>
      <c r="L44" s="94"/>
      <c r="M44" s="250"/>
      <c r="N44" s="250"/>
      <c r="O44" s="250"/>
      <c r="P44" s="250"/>
      <c r="Q44" s="250"/>
      <c r="R44" s="250"/>
      <c r="S44" s="96"/>
      <c r="T44" s="66"/>
    </row>
    <row r="45" spans="1:20" x14ac:dyDescent="0.3">
      <c r="A45" s="66"/>
      <c r="B45" s="84" t="s">
        <v>88</v>
      </c>
      <c r="C45" s="73"/>
      <c r="D45" s="241" t="s">
        <v>34</v>
      </c>
      <c r="E45" s="242"/>
      <c r="F45" s="243"/>
      <c r="G45" s="42">
        <v>20</v>
      </c>
      <c r="H45" s="77"/>
      <c r="I45" s="82"/>
      <c r="J45" s="66"/>
      <c r="K45" s="66"/>
      <c r="L45" s="98"/>
      <c r="M45" s="250"/>
      <c r="N45" s="250"/>
      <c r="O45" s="250"/>
      <c r="P45" s="250"/>
      <c r="Q45" s="250"/>
      <c r="R45" s="250"/>
      <c r="S45" s="96"/>
      <c r="T45" s="66"/>
    </row>
    <row r="46" spans="1:20" x14ac:dyDescent="0.3">
      <c r="A46" s="66"/>
      <c r="B46" s="81"/>
      <c r="C46" s="73"/>
      <c r="D46" s="244" t="s">
        <v>89</v>
      </c>
      <c r="E46" s="245"/>
      <c r="F46" s="246"/>
      <c r="G46" s="43">
        <v>10</v>
      </c>
      <c r="H46" s="77"/>
      <c r="I46" s="82"/>
      <c r="J46" s="66"/>
      <c r="K46" s="66"/>
      <c r="L46" s="94"/>
      <c r="M46" s="250"/>
      <c r="N46" s="250"/>
      <c r="O46" s="250"/>
      <c r="P46" s="250"/>
      <c r="Q46" s="250"/>
      <c r="R46" s="250"/>
      <c r="S46" s="96"/>
      <c r="T46" s="66"/>
    </row>
    <row r="47" spans="1:20" ht="15" thickBot="1" x14ac:dyDescent="0.35">
      <c r="A47" s="66"/>
      <c r="B47" s="81"/>
      <c r="C47" s="73"/>
      <c r="D47" s="247" t="s">
        <v>72</v>
      </c>
      <c r="E47" s="248"/>
      <c r="F47" s="249"/>
      <c r="G47" s="44">
        <v>5</v>
      </c>
      <c r="H47" s="77"/>
      <c r="I47" s="82"/>
      <c r="J47" s="66"/>
      <c r="K47" s="66"/>
      <c r="L47" s="94"/>
      <c r="M47" s="250"/>
      <c r="N47" s="250"/>
      <c r="O47" s="250"/>
      <c r="P47" s="250"/>
      <c r="Q47" s="250"/>
      <c r="R47" s="250"/>
      <c r="S47" s="96"/>
      <c r="T47" s="66"/>
    </row>
    <row r="48" spans="1:20" ht="15" thickBot="1" x14ac:dyDescent="0.35">
      <c r="A48" s="66"/>
      <c r="B48" s="81"/>
      <c r="C48" s="73"/>
      <c r="D48" s="238" t="s">
        <v>87</v>
      </c>
      <c r="E48" s="239"/>
      <c r="F48" s="240"/>
      <c r="G48" s="111">
        <f>SUM(G45:G47)</f>
        <v>35</v>
      </c>
      <c r="H48" s="112">
        <f>G48</f>
        <v>35</v>
      </c>
      <c r="I48" s="82"/>
      <c r="J48" s="66"/>
      <c r="K48" s="66"/>
      <c r="L48" s="94"/>
      <c r="M48" s="145"/>
      <c r="N48" s="145"/>
      <c r="O48" s="145"/>
      <c r="P48" s="145"/>
      <c r="Q48" s="145"/>
      <c r="R48" s="145"/>
      <c r="S48" s="96"/>
      <c r="T48" s="66"/>
    </row>
    <row r="49" spans="1:20" ht="15" thickBot="1" x14ac:dyDescent="0.35">
      <c r="A49" s="66"/>
      <c r="B49" s="81"/>
      <c r="C49" s="73"/>
      <c r="D49" s="73"/>
      <c r="E49" s="73"/>
      <c r="F49" s="73"/>
      <c r="G49" s="73"/>
      <c r="H49" s="77"/>
      <c r="I49" s="82"/>
      <c r="J49" s="66"/>
      <c r="K49" s="66"/>
      <c r="L49" s="94"/>
      <c r="M49" s="95"/>
      <c r="N49" s="95"/>
      <c r="O49" s="95"/>
      <c r="P49" s="95"/>
      <c r="Q49" s="95"/>
      <c r="R49" s="95"/>
      <c r="S49" s="96"/>
      <c r="T49" s="66"/>
    </row>
    <row r="50" spans="1:20" s="46" customFormat="1" ht="21" customHeight="1" thickBot="1" x14ac:dyDescent="0.35">
      <c r="A50" s="67"/>
      <c r="B50" s="86" t="s">
        <v>90</v>
      </c>
      <c r="C50" s="87"/>
      <c r="D50" s="87"/>
      <c r="E50" s="87"/>
      <c r="F50" s="87"/>
      <c r="G50" s="87"/>
      <c r="H50" s="114">
        <f>H48+H43+H37+H31+H25+H19+H13+H10</f>
        <v>1150</v>
      </c>
      <c r="I50" s="88"/>
      <c r="J50" s="67"/>
      <c r="K50" s="67"/>
      <c r="L50" s="100"/>
      <c r="M50" s="236"/>
      <c r="N50" s="237"/>
      <c r="O50" s="237"/>
      <c r="P50" s="237"/>
      <c r="Q50" s="237"/>
      <c r="R50" s="237"/>
      <c r="S50" s="101"/>
      <c r="T50" s="67"/>
    </row>
    <row r="51" spans="1:20" ht="15" thickBot="1" x14ac:dyDescent="0.35">
      <c r="A51" s="66"/>
      <c r="B51" s="89"/>
      <c r="C51" s="74"/>
      <c r="D51" s="74"/>
      <c r="E51" s="74"/>
      <c r="F51" s="74"/>
      <c r="G51" s="74"/>
      <c r="H51" s="78"/>
      <c r="I51" s="90"/>
      <c r="J51" s="66"/>
      <c r="K51" s="66"/>
      <c r="L51" s="89"/>
      <c r="M51" s="74"/>
      <c r="N51" s="74"/>
      <c r="O51" s="74"/>
      <c r="P51" s="74"/>
      <c r="Q51" s="74"/>
      <c r="R51" s="74"/>
      <c r="S51" s="90"/>
      <c r="T51" s="66"/>
    </row>
    <row r="52" spans="1:20" ht="21" customHeight="1" x14ac:dyDescent="0.3">
      <c r="A52" s="66"/>
      <c r="B52" s="66"/>
      <c r="C52" s="66"/>
      <c r="D52" s="66"/>
      <c r="E52" s="66"/>
      <c r="F52" s="66"/>
      <c r="G52" s="66"/>
      <c r="H52" s="63"/>
      <c r="I52" s="66"/>
      <c r="J52" s="66"/>
      <c r="K52" s="66"/>
      <c r="L52" s="66"/>
      <c r="M52" s="66"/>
      <c r="N52" s="66"/>
      <c r="O52" s="66"/>
      <c r="P52" s="66"/>
      <c r="Q52" s="66"/>
      <c r="R52" s="66"/>
      <c r="S52" s="66"/>
      <c r="T52" s="66"/>
    </row>
  </sheetData>
  <sheetProtection algorithmName="SHA-512" hashValue="Sfp+FqxZwxdDDjkooww0L8SbLLx7xqkeK751Y8vBOq4pY3VH228E9XymhUR0o6FYvhw9CaLMKFy1MLHvzOCBsw==" saltValue="DpvgOVxbKUKTM9JABlhJnw==" spinCount="100000" sheet="1" objects="1" scenarios="1"/>
  <mergeCells count="65">
    <mergeCell ref="D12:F12"/>
    <mergeCell ref="N12:P12"/>
    <mergeCell ref="E3:F3"/>
    <mergeCell ref="O3:P3"/>
    <mergeCell ref="D6:F6"/>
    <mergeCell ref="N6:P6"/>
    <mergeCell ref="D7:F7"/>
    <mergeCell ref="N7:P7"/>
    <mergeCell ref="D8:F8"/>
    <mergeCell ref="N8:P8"/>
    <mergeCell ref="D9:F9"/>
    <mergeCell ref="N9:R11"/>
    <mergeCell ref="D10:F10"/>
    <mergeCell ref="B21:C21"/>
    <mergeCell ref="D21:F21"/>
    <mergeCell ref="L21:M21"/>
    <mergeCell ref="D13:F13"/>
    <mergeCell ref="N13:R15"/>
    <mergeCell ref="D15:F15"/>
    <mergeCell ref="L15:M15"/>
    <mergeCell ref="D16:F16"/>
    <mergeCell ref="N16:P16"/>
    <mergeCell ref="D17:F17"/>
    <mergeCell ref="N17:R19"/>
    <mergeCell ref="D18:F18"/>
    <mergeCell ref="D19:F19"/>
    <mergeCell ref="L19:M19"/>
    <mergeCell ref="B15:C16"/>
    <mergeCell ref="D22:F22"/>
    <mergeCell ref="D23:F23"/>
    <mergeCell ref="N23:P23"/>
    <mergeCell ref="D24:F24"/>
    <mergeCell ref="N24:R27"/>
    <mergeCell ref="D25:F25"/>
    <mergeCell ref="D29:F29"/>
    <mergeCell ref="N29:R31"/>
    <mergeCell ref="D30:F30"/>
    <mergeCell ref="D31:F31"/>
    <mergeCell ref="N32:R34"/>
    <mergeCell ref="D33:F33"/>
    <mergeCell ref="L33:M33"/>
    <mergeCell ref="D34:F34"/>
    <mergeCell ref="B27:C27"/>
    <mergeCell ref="D27:F27"/>
    <mergeCell ref="L27:M27"/>
    <mergeCell ref="D28:F28"/>
    <mergeCell ref="N28:P28"/>
    <mergeCell ref="B39:C39"/>
    <mergeCell ref="D39:F39"/>
    <mergeCell ref="N39:R42"/>
    <mergeCell ref="D40:F40"/>
    <mergeCell ref="D41:F41"/>
    <mergeCell ref="D42:F42"/>
    <mergeCell ref="D35:F35"/>
    <mergeCell ref="N35:R37"/>
    <mergeCell ref="D36:F36"/>
    <mergeCell ref="D37:F37"/>
    <mergeCell ref="B33:C33"/>
    <mergeCell ref="M50:R50"/>
    <mergeCell ref="D43:F43"/>
    <mergeCell ref="D45:F45"/>
    <mergeCell ref="D46:F46"/>
    <mergeCell ref="D47:F47"/>
    <mergeCell ref="D48:F48"/>
    <mergeCell ref="M43:R47"/>
  </mergeCells>
  <pageMargins left="0.7" right="0.7" top="0.75" bottom="0.75" header="0.3" footer="0.3"/>
  <pageSetup paperSize="9" scale="72" orientation="portrait" r:id="rId1"/>
  <colBreaks count="1" manualBreakCount="1">
    <brk id="10"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13A3-0FEF-472A-8372-635691407A3D}">
  <dimension ref="A1:AB15"/>
  <sheetViews>
    <sheetView workbookViewId="0">
      <selection activeCell="N16" sqref="N16"/>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8.88671875" style="1"/>
    <col min="12" max="12" width="8.88671875" style="3"/>
    <col min="13" max="13" width="13.88671875" style="1" bestFit="1" customWidth="1"/>
    <col min="14" max="14" width="7.44140625" customWidth="1"/>
    <col min="15" max="15" width="8.886718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7.44140625"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94" t="s">
        <v>50</v>
      </c>
      <c r="Q1" s="292"/>
      <c r="R1" s="292"/>
      <c r="S1" s="292"/>
      <c r="T1" s="292"/>
      <c r="U1" s="292"/>
      <c r="V1" s="292"/>
      <c r="W1" s="292"/>
      <c r="X1" s="293"/>
      <c r="Y1" s="281" t="s">
        <v>94</v>
      </c>
      <c r="Z1" s="282"/>
      <c r="AA1" s="282"/>
    </row>
    <row r="2" spans="1:28" ht="15" thickBot="1" x14ac:dyDescent="0.35">
      <c r="B2" s="1">
        <v>1</v>
      </c>
      <c r="C2" s="2" t="s">
        <v>4</v>
      </c>
      <c r="D2" s="1">
        <v>2</v>
      </c>
      <c r="F2" s="1" t="str">
        <f>D12</f>
        <v>Engeland</v>
      </c>
      <c r="G2" s="2" t="s">
        <v>4</v>
      </c>
      <c r="H2" s="1" t="str">
        <f>D13</f>
        <v>Kroatië</v>
      </c>
      <c r="I2" s="1">
        <f>'Deelnameformulier WK Spel 2026'!AB45</f>
        <v>0</v>
      </c>
      <c r="J2" s="1" t="str">
        <f>'Deelnameformulier WK Spel 2026'!AC45</f>
        <v>-</v>
      </c>
      <c r="K2" s="1">
        <f>'Deelnameformulier WK Spel 2026'!AD45</f>
        <v>0</v>
      </c>
      <c r="L2" s="3">
        <f t="shared" ref="L2:L7" si="0">I2-K2</f>
        <v>0</v>
      </c>
      <c r="M2" s="1">
        <v>1</v>
      </c>
      <c r="O2" s="16" t="s">
        <v>95</v>
      </c>
      <c r="P2" s="291" t="s">
        <v>96</v>
      </c>
      <c r="Q2" s="292"/>
      <c r="R2" s="293"/>
      <c r="S2" s="291" t="s">
        <v>97</v>
      </c>
      <c r="T2" s="292"/>
      <c r="U2" s="293"/>
      <c r="V2" s="291" t="s">
        <v>98</v>
      </c>
      <c r="W2" s="292"/>
      <c r="X2" s="293"/>
      <c r="Y2" s="1" t="s">
        <v>96</v>
      </c>
      <c r="Z2" s="1" t="s">
        <v>97</v>
      </c>
      <c r="AA2" s="1" t="s">
        <v>98</v>
      </c>
    </row>
    <row r="3" spans="1:28" x14ac:dyDescent="0.3">
      <c r="B3" s="1">
        <v>3</v>
      </c>
      <c r="C3" s="2" t="s">
        <v>4</v>
      </c>
      <c r="D3" s="1">
        <v>4</v>
      </c>
      <c r="F3" s="1" t="str">
        <f>D14</f>
        <v>Ghana</v>
      </c>
      <c r="G3" s="2" t="s">
        <v>4</v>
      </c>
      <c r="H3" s="1" t="str">
        <f>D15</f>
        <v>Panama</v>
      </c>
      <c r="I3" s="1">
        <f>'Deelnameformulier WK Spel 2026'!AB46</f>
        <v>0</v>
      </c>
      <c r="J3" s="1" t="str">
        <f>'Deelnameformulier WK Spel 2026'!AC46</f>
        <v>-</v>
      </c>
      <c r="K3" s="1">
        <f>'Deelnameformulier WK Spel 2026'!AD46</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Engeland</v>
      </c>
      <c r="G4" s="2" t="s">
        <v>4</v>
      </c>
      <c r="H4" s="1" t="str">
        <f>D14</f>
        <v>Ghana</v>
      </c>
      <c r="I4" s="1">
        <f>'Deelnameformulier WK Spel 2026'!AB47</f>
        <v>0</v>
      </c>
      <c r="J4" s="1" t="str">
        <f>'Deelnameformulier WK Spel 2026'!AC47</f>
        <v>-</v>
      </c>
      <c r="K4" s="1">
        <f>'Deelnameformulier WK Spel 2026'!AD47</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Panama</v>
      </c>
      <c r="G5" s="2" t="s">
        <v>4</v>
      </c>
      <c r="H5" s="1" t="str">
        <f>D13</f>
        <v>Kroatië</v>
      </c>
      <c r="I5" s="1">
        <f>'Deelnameformulier WK Spel 2026'!AB48</f>
        <v>0</v>
      </c>
      <c r="J5" s="1" t="str">
        <f>'Deelnameformulier WK Spel 2026'!AC48</f>
        <v>-</v>
      </c>
      <c r="K5" s="1">
        <f>'Deelnameformulier WK Spel 2026'!AD48</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Panama</v>
      </c>
      <c r="G6" s="2" t="s">
        <v>4</v>
      </c>
      <c r="H6" s="1" t="str">
        <f>F2</f>
        <v>Engeland</v>
      </c>
      <c r="I6" s="1">
        <f>'Deelnameformulier WK Spel 2026'!AB49</f>
        <v>0</v>
      </c>
      <c r="J6" s="1" t="str">
        <f>'Deelnameformulier WK Spel 2026'!AC49</f>
        <v>-</v>
      </c>
      <c r="K6" s="1">
        <f>'Deelnameformulier WK Spel 2026'!AD49</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Kroatië</v>
      </c>
      <c r="G7" s="2" t="s">
        <v>4</v>
      </c>
      <c r="H7" s="1" t="str">
        <f>D14</f>
        <v>Ghana</v>
      </c>
      <c r="I7" s="1">
        <f>'Deelnameformulier WK Spel 2026'!AB50</f>
        <v>0</v>
      </c>
      <c r="J7" s="1" t="str">
        <f>'Deelnameformulier WK Spel 2026'!AC50</f>
        <v>-</v>
      </c>
      <c r="K7" s="1">
        <f>'Deelnameformulier WK Spel 2026'!AD50</f>
        <v>0</v>
      </c>
      <c r="L7" s="3">
        <f t="shared" si="0"/>
        <v>0</v>
      </c>
      <c r="M7" s="1">
        <v>1</v>
      </c>
    </row>
    <row r="9" spans="1:28" ht="15" thickBot="1" x14ac:dyDescent="0.35"/>
    <row r="10" spans="1:28" x14ac:dyDescent="0.3">
      <c r="Y10" s="288" t="s">
        <v>99</v>
      </c>
      <c r="Z10" s="289"/>
      <c r="AA10" s="289"/>
      <c r="AB10" s="29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701</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27</v>
      </c>
      <c r="F12" s="1">
        <f>Y3+Z3+AA3</f>
        <v>3</v>
      </c>
      <c r="H12" s="1">
        <f>I12-K12</f>
        <v>0</v>
      </c>
      <c r="I12" s="1">
        <f>I2+I4+K6</f>
        <v>0</v>
      </c>
      <c r="K12" s="1">
        <f>+K2+K4+I6</f>
        <v>0</v>
      </c>
      <c r="L12" s="3">
        <f>RANK(AB12,AB12:AB15)</f>
        <v>1</v>
      </c>
      <c r="M12" s="1">
        <f>COUNTIF(Y3:AA3,3)</f>
        <v>0</v>
      </c>
      <c r="N12">
        <v>4</v>
      </c>
      <c r="Y12" s="22">
        <f>F12*1000</f>
        <v>3000</v>
      </c>
      <c r="Z12" s="23">
        <f>H12*10</f>
        <v>0</v>
      </c>
      <c r="AA12" s="24">
        <f>I12*0.1</f>
        <v>0</v>
      </c>
      <c r="AB12" s="19">
        <f>Y12+Z12+AA12</f>
        <v>3000</v>
      </c>
    </row>
    <row r="13" spans="1:28" x14ac:dyDescent="0.3">
      <c r="A13" t="b">
        <f t="shared" ref="A13:A15" si="1">IF(L13=3,TRUE,FALSE)</f>
        <v>0</v>
      </c>
      <c r="B13" s="1">
        <v>2</v>
      </c>
      <c r="D13" s="1" t="s">
        <v>15</v>
      </c>
      <c r="F13" s="1">
        <f>Y4+Z4+AA4</f>
        <v>3</v>
      </c>
      <c r="H13" s="1">
        <f>I13-K13</f>
        <v>0</v>
      </c>
      <c r="I13" s="1">
        <f>K2+K5+I7</f>
        <v>0</v>
      </c>
      <c r="K13" s="1">
        <f>I2+I5+K7</f>
        <v>0</v>
      </c>
      <c r="L13" s="3">
        <f>RANK(AB13,AB12:AB15)</f>
        <v>1</v>
      </c>
      <c r="M13" s="1">
        <f>COUNTIF(Y4:AA4,3)</f>
        <v>0</v>
      </c>
      <c r="N13">
        <v>11</v>
      </c>
      <c r="Y13" s="25">
        <f>F13*1000</f>
        <v>3000</v>
      </c>
      <c r="Z13" s="5">
        <f>H13*10</f>
        <v>0</v>
      </c>
      <c r="AA13" s="26">
        <f>I13*0.1</f>
        <v>0</v>
      </c>
      <c r="AB13" s="20">
        <f>Y13+Z13+AA13</f>
        <v>3000</v>
      </c>
    </row>
    <row r="14" spans="1:28" x14ac:dyDescent="0.3">
      <c r="A14" t="b">
        <f t="shared" si="1"/>
        <v>0</v>
      </c>
      <c r="B14" s="1">
        <v>3</v>
      </c>
      <c r="D14" s="1" t="s">
        <v>114</v>
      </c>
      <c r="F14" s="1">
        <f>Y5+Z5+AA5</f>
        <v>3</v>
      </c>
      <c r="H14" s="1">
        <f>I14-K14</f>
        <v>0</v>
      </c>
      <c r="I14" s="1">
        <f>I3+K4+K7</f>
        <v>0</v>
      </c>
      <c r="K14" s="1">
        <f>K3+I4+I7</f>
        <v>0</v>
      </c>
      <c r="L14" s="3">
        <f>RANK(AB14,AB12:AB15)</f>
        <v>1</v>
      </c>
      <c r="M14" s="1">
        <f>COUNTIF(Y5:AA5,3)</f>
        <v>0</v>
      </c>
      <c r="N14">
        <v>74</v>
      </c>
      <c r="Y14" s="25">
        <f>F14*1000</f>
        <v>3000</v>
      </c>
      <c r="Z14" s="5">
        <f>H14*10</f>
        <v>0</v>
      </c>
      <c r="AA14" s="26">
        <f>I14*0.1</f>
        <v>0</v>
      </c>
      <c r="AB14" s="20">
        <f>Y14+Z14+AA14</f>
        <v>3000</v>
      </c>
    </row>
    <row r="15" spans="1:28" ht="15" thickBot="1" x14ac:dyDescent="0.35">
      <c r="A15" t="b">
        <f t="shared" si="1"/>
        <v>0</v>
      </c>
      <c r="B15" s="1">
        <v>4</v>
      </c>
      <c r="D15" s="1" t="s">
        <v>151</v>
      </c>
      <c r="F15" s="1">
        <f>Y6+Z6+AA6</f>
        <v>3</v>
      </c>
      <c r="H15" s="1">
        <f>I15-K15</f>
        <v>0</v>
      </c>
      <c r="I15" s="1">
        <f>+K3+I5+I6</f>
        <v>0</v>
      </c>
      <c r="K15" s="1">
        <f>I3+K5+K6</f>
        <v>0</v>
      </c>
      <c r="L15" s="3">
        <f>RANK(AB15,AB12:AB15)</f>
        <v>1</v>
      </c>
      <c r="M15" s="1">
        <f>COUNTIF(Y6:AA6,3)</f>
        <v>0</v>
      </c>
      <c r="N15">
        <v>33</v>
      </c>
      <c r="Y15" s="27">
        <f>F15*1000</f>
        <v>3000</v>
      </c>
      <c r="Z15" s="28">
        <f>H15*10</f>
        <v>0</v>
      </c>
      <c r="AA15" s="29">
        <f>I15*0.1</f>
        <v>0</v>
      </c>
      <c r="AB15" s="21">
        <f>Y15+Z15+AA15</f>
        <v>3000</v>
      </c>
    </row>
  </sheetData>
  <sheetProtection algorithmName="SHA-512" hashValue="qtDQmzi0l0I00OdgtElg27nju77ytSVO+7xZG3HxksgpUNZOFGGxB3g6eOrOejUIo28khp+JeuLcYf5BqmQ+Rg==" saltValue="B+9bY7PJkC7Lx6y2jGqGkg==" spinCount="100000" sheet="1" objects="1" scenarios="1"/>
  <mergeCells count="7">
    <mergeCell ref="Y10:AB10"/>
    <mergeCell ref="B1:D1"/>
    <mergeCell ref="P1:X1"/>
    <mergeCell ref="Y1:AA1"/>
    <mergeCell ref="P2:R2"/>
    <mergeCell ref="S2:U2"/>
    <mergeCell ref="V2:X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A993-8346-4C16-BE48-34FA9700F8DE}">
  <dimension ref="A1:F121"/>
  <sheetViews>
    <sheetView topLeftCell="A7" workbookViewId="0">
      <selection activeCell="J114" sqref="J114"/>
    </sheetView>
  </sheetViews>
  <sheetFormatPr defaultRowHeight="14.4" x14ac:dyDescent="0.3"/>
  <cols>
    <col min="1" max="1" width="12.77734375" bestFit="1" customWidth="1"/>
    <col min="2" max="2" width="2.5546875" bestFit="1" customWidth="1"/>
    <col min="3" max="3" width="13.109375" customWidth="1"/>
    <col min="4" max="4" width="5.21875" bestFit="1" customWidth="1"/>
    <col min="5" max="5" width="2.5546875" bestFit="1" customWidth="1"/>
    <col min="6" max="6" width="6.44140625" bestFit="1" customWidth="1"/>
    <col min="257" max="257" width="5.33203125" customWidth="1"/>
    <col min="258" max="258" width="4" customWidth="1"/>
    <col min="259" max="259" width="5.5546875" customWidth="1"/>
    <col min="260" max="260" width="6" customWidth="1"/>
    <col min="261" max="261" width="3.109375" customWidth="1"/>
    <col min="262" max="262" width="5.88671875" customWidth="1"/>
    <col min="513" max="513" width="5.33203125" customWidth="1"/>
    <col min="514" max="514" width="4" customWidth="1"/>
    <col min="515" max="515" width="5.5546875" customWidth="1"/>
    <col min="516" max="516" width="6" customWidth="1"/>
    <col min="517" max="517" width="3.109375" customWidth="1"/>
    <col min="518" max="518" width="5.88671875" customWidth="1"/>
    <col min="769" max="769" width="5.33203125" customWidth="1"/>
    <col min="770" max="770" width="4" customWidth="1"/>
    <col min="771" max="771" width="5.5546875" customWidth="1"/>
    <col min="772" max="772" width="6" customWidth="1"/>
    <col min="773" max="773" width="3.109375" customWidth="1"/>
    <col min="774" max="774" width="5.88671875" customWidth="1"/>
    <col min="1025" max="1025" width="5.33203125" customWidth="1"/>
    <col min="1026" max="1026" width="4" customWidth="1"/>
    <col min="1027" max="1027" width="5.5546875" customWidth="1"/>
    <col min="1028" max="1028" width="6" customWidth="1"/>
    <col min="1029" max="1029" width="3.109375" customWidth="1"/>
    <col min="1030" max="1030" width="5.88671875" customWidth="1"/>
    <col min="1281" max="1281" width="5.33203125" customWidth="1"/>
    <col min="1282" max="1282" width="4" customWidth="1"/>
    <col min="1283" max="1283" width="5.5546875" customWidth="1"/>
    <col min="1284" max="1284" width="6" customWidth="1"/>
    <col min="1285" max="1285" width="3.109375" customWidth="1"/>
    <col min="1286" max="1286" width="5.88671875" customWidth="1"/>
    <col min="1537" max="1537" width="5.33203125" customWidth="1"/>
    <col min="1538" max="1538" width="4" customWidth="1"/>
    <col min="1539" max="1539" width="5.5546875" customWidth="1"/>
    <col min="1540" max="1540" width="6" customWidth="1"/>
    <col min="1541" max="1541" width="3.109375" customWidth="1"/>
    <col min="1542" max="1542" width="5.88671875" customWidth="1"/>
    <col min="1793" max="1793" width="5.33203125" customWidth="1"/>
    <col min="1794" max="1794" width="4" customWidth="1"/>
    <col min="1795" max="1795" width="5.5546875" customWidth="1"/>
    <col min="1796" max="1796" width="6" customWidth="1"/>
    <col min="1797" max="1797" width="3.109375" customWidth="1"/>
    <col min="1798" max="1798" width="5.88671875" customWidth="1"/>
    <col min="2049" max="2049" width="5.33203125" customWidth="1"/>
    <col min="2050" max="2050" width="4" customWidth="1"/>
    <col min="2051" max="2051" width="5.5546875" customWidth="1"/>
    <col min="2052" max="2052" width="6" customWidth="1"/>
    <col min="2053" max="2053" width="3.109375" customWidth="1"/>
    <col min="2054" max="2054" width="5.88671875" customWidth="1"/>
    <col min="2305" max="2305" width="5.33203125" customWidth="1"/>
    <col min="2306" max="2306" width="4" customWidth="1"/>
    <col min="2307" max="2307" width="5.5546875" customWidth="1"/>
    <col min="2308" max="2308" width="6" customWidth="1"/>
    <col min="2309" max="2309" width="3.109375" customWidth="1"/>
    <col min="2310" max="2310" width="5.88671875" customWidth="1"/>
    <col min="2561" max="2561" width="5.33203125" customWidth="1"/>
    <col min="2562" max="2562" width="4" customWidth="1"/>
    <col min="2563" max="2563" width="5.5546875" customWidth="1"/>
    <col min="2564" max="2564" width="6" customWidth="1"/>
    <col min="2565" max="2565" width="3.109375" customWidth="1"/>
    <col min="2566" max="2566" width="5.88671875" customWidth="1"/>
    <col min="2817" max="2817" width="5.33203125" customWidth="1"/>
    <col min="2818" max="2818" width="4" customWidth="1"/>
    <col min="2819" max="2819" width="5.5546875" customWidth="1"/>
    <col min="2820" max="2820" width="6" customWidth="1"/>
    <col min="2821" max="2821" width="3.109375" customWidth="1"/>
    <col min="2822" max="2822" width="5.88671875" customWidth="1"/>
    <col min="3073" max="3073" width="5.33203125" customWidth="1"/>
    <col min="3074" max="3074" width="4" customWidth="1"/>
    <col min="3075" max="3075" width="5.5546875" customWidth="1"/>
    <col min="3076" max="3076" width="6" customWidth="1"/>
    <col min="3077" max="3077" width="3.109375" customWidth="1"/>
    <col min="3078" max="3078" width="5.88671875" customWidth="1"/>
    <col min="3329" max="3329" width="5.33203125" customWidth="1"/>
    <col min="3330" max="3330" width="4" customWidth="1"/>
    <col min="3331" max="3331" width="5.5546875" customWidth="1"/>
    <col min="3332" max="3332" width="6" customWidth="1"/>
    <col min="3333" max="3333" width="3.109375" customWidth="1"/>
    <col min="3334" max="3334" width="5.88671875" customWidth="1"/>
    <col min="3585" max="3585" width="5.33203125" customWidth="1"/>
    <col min="3586" max="3586" width="4" customWidth="1"/>
    <col min="3587" max="3587" width="5.5546875" customWidth="1"/>
    <col min="3588" max="3588" width="6" customWidth="1"/>
    <col min="3589" max="3589" width="3.109375" customWidth="1"/>
    <col min="3590" max="3590" width="5.88671875" customWidth="1"/>
    <col min="3841" max="3841" width="5.33203125" customWidth="1"/>
    <col min="3842" max="3842" width="4" customWidth="1"/>
    <col min="3843" max="3843" width="5.5546875" customWidth="1"/>
    <col min="3844" max="3844" width="6" customWidth="1"/>
    <col min="3845" max="3845" width="3.109375" customWidth="1"/>
    <col min="3846" max="3846" width="5.88671875" customWidth="1"/>
    <col min="4097" max="4097" width="5.33203125" customWidth="1"/>
    <col min="4098" max="4098" width="4" customWidth="1"/>
    <col min="4099" max="4099" width="5.5546875" customWidth="1"/>
    <col min="4100" max="4100" width="6" customWidth="1"/>
    <col min="4101" max="4101" width="3.109375" customWidth="1"/>
    <col min="4102" max="4102" width="5.88671875" customWidth="1"/>
    <col min="4353" max="4353" width="5.33203125" customWidth="1"/>
    <col min="4354" max="4354" width="4" customWidth="1"/>
    <col min="4355" max="4355" width="5.5546875" customWidth="1"/>
    <col min="4356" max="4356" width="6" customWidth="1"/>
    <col min="4357" max="4357" width="3.109375" customWidth="1"/>
    <col min="4358" max="4358" width="5.88671875" customWidth="1"/>
    <col min="4609" max="4609" width="5.33203125" customWidth="1"/>
    <col min="4610" max="4610" width="4" customWidth="1"/>
    <col min="4611" max="4611" width="5.5546875" customWidth="1"/>
    <col min="4612" max="4612" width="6" customWidth="1"/>
    <col min="4613" max="4613" width="3.109375" customWidth="1"/>
    <col min="4614" max="4614" width="5.88671875" customWidth="1"/>
    <col min="4865" max="4865" width="5.33203125" customWidth="1"/>
    <col min="4866" max="4866" width="4" customWidth="1"/>
    <col min="4867" max="4867" width="5.5546875" customWidth="1"/>
    <col min="4868" max="4868" width="6" customWidth="1"/>
    <col min="4869" max="4869" width="3.109375" customWidth="1"/>
    <col min="4870" max="4870" width="5.88671875" customWidth="1"/>
    <col min="5121" max="5121" width="5.33203125" customWidth="1"/>
    <col min="5122" max="5122" width="4" customWidth="1"/>
    <col min="5123" max="5123" width="5.5546875" customWidth="1"/>
    <col min="5124" max="5124" width="6" customWidth="1"/>
    <col min="5125" max="5125" width="3.109375" customWidth="1"/>
    <col min="5126" max="5126" width="5.88671875" customWidth="1"/>
    <col min="5377" max="5377" width="5.33203125" customWidth="1"/>
    <col min="5378" max="5378" width="4" customWidth="1"/>
    <col min="5379" max="5379" width="5.5546875" customWidth="1"/>
    <col min="5380" max="5380" width="6" customWidth="1"/>
    <col min="5381" max="5381" width="3.109375" customWidth="1"/>
    <col min="5382" max="5382" width="5.88671875" customWidth="1"/>
    <col min="5633" max="5633" width="5.33203125" customWidth="1"/>
    <col min="5634" max="5634" width="4" customWidth="1"/>
    <col min="5635" max="5635" width="5.5546875" customWidth="1"/>
    <col min="5636" max="5636" width="6" customWidth="1"/>
    <col min="5637" max="5637" width="3.109375" customWidth="1"/>
    <col min="5638" max="5638" width="5.88671875" customWidth="1"/>
    <col min="5889" max="5889" width="5.33203125" customWidth="1"/>
    <col min="5890" max="5890" width="4" customWidth="1"/>
    <col min="5891" max="5891" width="5.5546875" customWidth="1"/>
    <col min="5892" max="5892" width="6" customWidth="1"/>
    <col min="5893" max="5893" width="3.109375" customWidth="1"/>
    <col min="5894" max="5894" width="5.88671875" customWidth="1"/>
    <col min="6145" max="6145" width="5.33203125" customWidth="1"/>
    <col min="6146" max="6146" width="4" customWidth="1"/>
    <col min="6147" max="6147" width="5.5546875" customWidth="1"/>
    <col min="6148" max="6148" width="6" customWidth="1"/>
    <col min="6149" max="6149" width="3.109375" customWidth="1"/>
    <col min="6150" max="6150" width="5.88671875" customWidth="1"/>
    <col min="6401" max="6401" width="5.33203125" customWidth="1"/>
    <col min="6402" max="6402" width="4" customWidth="1"/>
    <col min="6403" max="6403" width="5.5546875" customWidth="1"/>
    <col min="6404" max="6404" width="6" customWidth="1"/>
    <col min="6405" max="6405" width="3.109375" customWidth="1"/>
    <col min="6406" max="6406" width="5.88671875" customWidth="1"/>
    <col min="6657" max="6657" width="5.33203125" customWidth="1"/>
    <col min="6658" max="6658" width="4" customWidth="1"/>
    <col min="6659" max="6659" width="5.5546875" customWidth="1"/>
    <col min="6660" max="6660" width="6" customWidth="1"/>
    <col min="6661" max="6661" width="3.109375" customWidth="1"/>
    <col min="6662" max="6662" width="5.88671875" customWidth="1"/>
    <col min="6913" max="6913" width="5.33203125" customWidth="1"/>
    <col min="6914" max="6914" width="4" customWidth="1"/>
    <col min="6915" max="6915" width="5.5546875" customWidth="1"/>
    <col min="6916" max="6916" width="6" customWidth="1"/>
    <col min="6917" max="6917" width="3.109375" customWidth="1"/>
    <col min="6918" max="6918" width="5.88671875" customWidth="1"/>
    <col min="7169" max="7169" width="5.33203125" customWidth="1"/>
    <col min="7170" max="7170" width="4" customWidth="1"/>
    <col min="7171" max="7171" width="5.5546875" customWidth="1"/>
    <col min="7172" max="7172" width="6" customWidth="1"/>
    <col min="7173" max="7173" width="3.109375" customWidth="1"/>
    <col min="7174" max="7174" width="5.88671875" customWidth="1"/>
    <col min="7425" max="7425" width="5.33203125" customWidth="1"/>
    <col min="7426" max="7426" width="4" customWidth="1"/>
    <col min="7427" max="7427" width="5.5546875" customWidth="1"/>
    <col min="7428" max="7428" width="6" customWidth="1"/>
    <col min="7429" max="7429" width="3.109375" customWidth="1"/>
    <col min="7430" max="7430" width="5.88671875" customWidth="1"/>
    <col min="7681" max="7681" width="5.33203125" customWidth="1"/>
    <col min="7682" max="7682" width="4" customWidth="1"/>
    <col min="7683" max="7683" width="5.5546875" customWidth="1"/>
    <col min="7684" max="7684" width="6" customWidth="1"/>
    <col min="7685" max="7685" width="3.109375" customWidth="1"/>
    <col min="7686" max="7686" width="5.88671875" customWidth="1"/>
    <col min="7937" max="7937" width="5.33203125" customWidth="1"/>
    <col min="7938" max="7938" width="4" customWidth="1"/>
    <col min="7939" max="7939" width="5.5546875" customWidth="1"/>
    <col min="7940" max="7940" width="6" customWidth="1"/>
    <col min="7941" max="7941" width="3.109375" customWidth="1"/>
    <col min="7942" max="7942" width="5.88671875" customWidth="1"/>
    <col min="8193" max="8193" width="5.33203125" customWidth="1"/>
    <col min="8194" max="8194" width="4" customWidth="1"/>
    <col min="8195" max="8195" width="5.5546875" customWidth="1"/>
    <col min="8196" max="8196" width="6" customWidth="1"/>
    <col min="8197" max="8197" width="3.109375" customWidth="1"/>
    <col min="8198" max="8198" width="5.88671875" customWidth="1"/>
    <col min="8449" max="8449" width="5.33203125" customWidth="1"/>
    <col min="8450" max="8450" width="4" customWidth="1"/>
    <col min="8451" max="8451" width="5.5546875" customWidth="1"/>
    <col min="8452" max="8452" width="6" customWidth="1"/>
    <col min="8453" max="8453" width="3.109375" customWidth="1"/>
    <col min="8454" max="8454" width="5.88671875" customWidth="1"/>
    <col min="8705" max="8705" width="5.33203125" customWidth="1"/>
    <col min="8706" max="8706" width="4" customWidth="1"/>
    <col min="8707" max="8707" width="5.5546875" customWidth="1"/>
    <col min="8708" max="8708" width="6" customWidth="1"/>
    <col min="8709" max="8709" width="3.109375" customWidth="1"/>
    <col min="8710" max="8710" width="5.88671875" customWidth="1"/>
    <col min="8961" max="8961" width="5.33203125" customWidth="1"/>
    <col min="8962" max="8962" width="4" customWidth="1"/>
    <col min="8963" max="8963" width="5.5546875" customWidth="1"/>
    <col min="8964" max="8964" width="6" customWidth="1"/>
    <col min="8965" max="8965" width="3.109375" customWidth="1"/>
    <col min="8966" max="8966" width="5.88671875" customWidth="1"/>
    <col min="9217" max="9217" width="5.33203125" customWidth="1"/>
    <col min="9218" max="9218" width="4" customWidth="1"/>
    <col min="9219" max="9219" width="5.5546875" customWidth="1"/>
    <col min="9220" max="9220" width="6" customWidth="1"/>
    <col min="9221" max="9221" width="3.109375" customWidth="1"/>
    <col min="9222" max="9222" width="5.88671875" customWidth="1"/>
    <col min="9473" max="9473" width="5.33203125" customWidth="1"/>
    <col min="9474" max="9474" width="4" customWidth="1"/>
    <col min="9475" max="9475" width="5.5546875" customWidth="1"/>
    <col min="9476" max="9476" width="6" customWidth="1"/>
    <col min="9477" max="9477" width="3.109375" customWidth="1"/>
    <col min="9478" max="9478" width="5.88671875" customWidth="1"/>
    <col min="9729" max="9729" width="5.33203125" customWidth="1"/>
    <col min="9730" max="9730" width="4" customWidth="1"/>
    <col min="9731" max="9731" width="5.5546875" customWidth="1"/>
    <col min="9732" max="9732" width="6" customWidth="1"/>
    <col min="9733" max="9733" width="3.109375" customWidth="1"/>
    <col min="9734" max="9734" width="5.88671875" customWidth="1"/>
    <col min="9985" max="9985" width="5.33203125" customWidth="1"/>
    <col min="9986" max="9986" width="4" customWidth="1"/>
    <col min="9987" max="9987" width="5.5546875" customWidth="1"/>
    <col min="9988" max="9988" width="6" customWidth="1"/>
    <col min="9989" max="9989" width="3.109375" customWidth="1"/>
    <col min="9990" max="9990" width="5.88671875" customWidth="1"/>
    <col min="10241" max="10241" width="5.33203125" customWidth="1"/>
    <col min="10242" max="10242" width="4" customWidth="1"/>
    <col min="10243" max="10243" width="5.5546875" customWidth="1"/>
    <col min="10244" max="10244" width="6" customWidth="1"/>
    <col min="10245" max="10245" width="3.109375" customWidth="1"/>
    <col min="10246" max="10246" width="5.88671875" customWidth="1"/>
    <col min="10497" max="10497" width="5.33203125" customWidth="1"/>
    <col min="10498" max="10498" width="4" customWidth="1"/>
    <col min="10499" max="10499" width="5.5546875" customWidth="1"/>
    <col min="10500" max="10500" width="6" customWidth="1"/>
    <col min="10501" max="10501" width="3.109375" customWidth="1"/>
    <col min="10502" max="10502" width="5.88671875" customWidth="1"/>
    <col min="10753" max="10753" width="5.33203125" customWidth="1"/>
    <col min="10754" max="10754" width="4" customWidth="1"/>
    <col min="10755" max="10755" width="5.5546875" customWidth="1"/>
    <col min="10756" max="10756" width="6" customWidth="1"/>
    <col min="10757" max="10757" width="3.109375" customWidth="1"/>
    <col min="10758" max="10758" width="5.88671875" customWidth="1"/>
    <col min="11009" max="11009" width="5.33203125" customWidth="1"/>
    <col min="11010" max="11010" width="4" customWidth="1"/>
    <col min="11011" max="11011" width="5.5546875" customWidth="1"/>
    <col min="11012" max="11012" width="6" customWidth="1"/>
    <col min="11013" max="11013" width="3.109375" customWidth="1"/>
    <col min="11014" max="11014" width="5.88671875" customWidth="1"/>
    <col min="11265" max="11265" width="5.33203125" customWidth="1"/>
    <col min="11266" max="11266" width="4" customWidth="1"/>
    <col min="11267" max="11267" width="5.5546875" customWidth="1"/>
    <col min="11268" max="11268" width="6" customWidth="1"/>
    <col min="11269" max="11269" width="3.109375" customWidth="1"/>
    <col min="11270" max="11270" width="5.88671875" customWidth="1"/>
    <col min="11521" max="11521" width="5.33203125" customWidth="1"/>
    <col min="11522" max="11522" width="4" customWidth="1"/>
    <col min="11523" max="11523" width="5.5546875" customWidth="1"/>
    <col min="11524" max="11524" width="6" customWidth="1"/>
    <col min="11525" max="11525" width="3.109375" customWidth="1"/>
    <col min="11526" max="11526" width="5.88671875" customWidth="1"/>
    <col min="11777" max="11777" width="5.33203125" customWidth="1"/>
    <col min="11778" max="11778" width="4" customWidth="1"/>
    <col min="11779" max="11779" width="5.5546875" customWidth="1"/>
    <col min="11780" max="11780" width="6" customWidth="1"/>
    <col min="11781" max="11781" width="3.109375" customWidth="1"/>
    <col min="11782" max="11782" width="5.88671875" customWidth="1"/>
    <col min="12033" max="12033" width="5.33203125" customWidth="1"/>
    <col min="12034" max="12034" width="4" customWidth="1"/>
    <col min="12035" max="12035" width="5.5546875" customWidth="1"/>
    <col min="12036" max="12036" width="6" customWidth="1"/>
    <col min="12037" max="12037" width="3.109375" customWidth="1"/>
    <col min="12038" max="12038" width="5.88671875" customWidth="1"/>
    <col min="12289" max="12289" width="5.33203125" customWidth="1"/>
    <col min="12290" max="12290" width="4" customWidth="1"/>
    <col min="12291" max="12291" width="5.5546875" customWidth="1"/>
    <col min="12292" max="12292" width="6" customWidth="1"/>
    <col min="12293" max="12293" width="3.109375" customWidth="1"/>
    <col min="12294" max="12294" width="5.88671875" customWidth="1"/>
    <col min="12545" max="12545" width="5.33203125" customWidth="1"/>
    <col min="12546" max="12546" width="4" customWidth="1"/>
    <col min="12547" max="12547" width="5.5546875" customWidth="1"/>
    <col min="12548" max="12548" width="6" customWidth="1"/>
    <col min="12549" max="12549" width="3.109375" customWidth="1"/>
    <col min="12550" max="12550" width="5.88671875" customWidth="1"/>
    <col min="12801" max="12801" width="5.33203125" customWidth="1"/>
    <col min="12802" max="12802" width="4" customWidth="1"/>
    <col min="12803" max="12803" width="5.5546875" customWidth="1"/>
    <col min="12804" max="12804" width="6" customWidth="1"/>
    <col min="12805" max="12805" width="3.109375" customWidth="1"/>
    <col min="12806" max="12806" width="5.88671875" customWidth="1"/>
    <col min="13057" max="13057" width="5.33203125" customWidth="1"/>
    <col min="13058" max="13058" width="4" customWidth="1"/>
    <col min="13059" max="13059" width="5.5546875" customWidth="1"/>
    <col min="13060" max="13060" width="6" customWidth="1"/>
    <col min="13061" max="13061" width="3.109375" customWidth="1"/>
    <col min="13062" max="13062" width="5.88671875" customWidth="1"/>
    <col min="13313" max="13313" width="5.33203125" customWidth="1"/>
    <col min="13314" max="13314" width="4" customWidth="1"/>
    <col min="13315" max="13315" width="5.5546875" customWidth="1"/>
    <col min="13316" max="13316" width="6" customWidth="1"/>
    <col min="13317" max="13317" width="3.109375" customWidth="1"/>
    <col min="13318" max="13318" width="5.88671875" customWidth="1"/>
    <col min="13569" max="13569" width="5.33203125" customWidth="1"/>
    <col min="13570" max="13570" width="4" customWidth="1"/>
    <col min="13571" max="13571" width="5.5546875" customWidth="1"/>
    <col min="13572" max="13572" width="6" customWidth="1"/>
    <col min="13573" max="13573" width="3.109375" customWidth="1"/>
    <col min="13574" max="13574" width="5.88671875" customWidth="1"/>
    <col min="13825" max="13825" width="5.33203125" customWidth="1"/>
    <col min="13826" max="13826" width="4" customWidth="1"/>
    <col min="13827" max="13827" width="5.5546875" customWidth="1"/>
    <col min="13828" max="13828" width="6" customWidth="1"/>
    <col min="13829" max="13829" width="3.109375" customWidth="1"/>
    <col min="13830" max="13830" width="5.88671875" customWidth="1"/>
    <col min="14081" max="14081" width="5.33203125" customWidth="1"/>
    <col min="14082" max="14082" width="4" customWidth="1"/>
    <col min="14083" max="14083" width="5.5546875" customWidth="1"/>
    <col min="14084" max="14084" width="6" customWidth="1"/>
    <col min="14085" max="14085" width="3.109375" customWidth="1"/>
    <col min="14086" max="14086" width="5.88671875" customWidth="1"/>
    <col min="14337" max="14337" width="5.33203125" customWidth="1"/>
    <col min="14338" max="14338" width="4" customWidth="1"/>
    <col min="14339" max="14339" width="5.5546875" customWidth="1"/>
    <col min="14340" max="14340" width="6" customWidth="1"/>
    <col min="14341" max="14341" width="3.109375" customWidth="1"/>
    <col min="14342" max="14342" width="5.88671875" customWidth="1"/>
    <col min="14593" max="14593" width="5.33203125" customWidth="1"/>
    <col min="14594" max="14594" width="4" customWidth="1"/>
    <col min="14595" max="14595" width="5.5546875" customWidth="1"/>
    <col min="14596" max="14596" width="6" customWidth="1"/>
    <col min="14597" max="14597" width="3.109375" customWidth="1"/>
    <col min="14598" max="14598" width="5.88671875" customWidth="1"/>
    <col min="14849" max="14849" width="5.33203125" customWidth="1"/>
    <col min="14850" max="14850" width="4" customWidth="1"/>
    <col min="14851" max="14851" width="5.5546875" customWidth="1"/>
    <col min="14852" max="14852" width="6" customWidth="1"/>
    <col min="14853" max="14853" width="3.109375" customWidth="1"/>
    <col min="14854" max="14854" width="5.88671875" customWidth="1"/>
    <col min="15105" max="15105" width="5.33203125" customWidth="1"/>
    <col min="15106" max="15106" width="4" customWidth="1"/>
    <col min="15107" max="15107" width="5.5546875" customWidth="1"/>
    <col min="15108" max="15108" width="6" customWidth="1"/>
    <col min="15109" max="15109" width="3.109375" customWidth="1"/>
    <col min="15110" max="15110" width="5.88671875" customWidth="1"/>
    <col min="15361" max="15361" width="5.33203125" customWidth="1"/>
    <col min="15362" max="15362" width="4" customWidth="1"/>
    <col min="15363" max="15363" width="5.5546875" customWidth="1"/>
    <col min="15364" max="15364" width="6" customWidth="1"/>
    <col min="15365" max="15365" width="3.109375" customWidth="1"/>
    <col min="15366" max="15366" width="5.88671875" customWidth="1"/>
    <col min="15617" max="15617" width="5.33203125" customWidth="1"/>
    <col min="15618" max="15618" width="4" customWidth="1"/>
    <col min="15619" max="15619" width="5.5546875" customWidth="1"/>
    <col min="15620" max="15620" width="6" customWidth="1"/>
    <col min="15621" max="15621" width="3.109375" customWidth="1"/>
    <col min="15622" max="15622" width="5.88671875" customWidth="1"/>
    <col min="15873" max="15873" width="5.33203125" customWidth="1"/>
    <col min="15874" max="15874" width="4" customWidth="1"/>
    <col min="15875" max="15875" width="5.5546875" customWidth="1"/>
    <col min="15876" max="15876" width="6" customWidth="1"/>
    <col min="15877" max="15877" width="3.109375" customWidth="1"/>
    <col min="15878" max="15878" width="5.88671875" customWidth="1"/>
    <col min="16129" max="16129" width="5.33203125" customWidth="1"/>
    <col min="16130" max="16130" width="4" customWidth="1"/>
    <col min="16131" max="16131" width="5.5546875" customWidth="1"/>
    <col min="16132" max="16132" width="6" customWidth="1"/>
    <col min="16133" max="16133" width="3.109375" customWidth="1"/>
    <col min="16134" max="16134" width="5.88671875" customWidth="1"/>
  </cols>
  <sheetData>
    <row r="1" spans="1:6" x14ac:dyDescent="0.3">
      <c r="A1" s="269">
        <f>'Deelnameformulier WK Spel 2026'!M3</f>
        <v>0</v>
      </c>
      <c r="B1" s="270"/>
      <c r="C1" s="270"/>
      <c r="D1" s="270"/>
      <c r="E1" s="270"/>
      <c r="F1" s="271"/>
    </row>
    <row r="2" spans="1:6" x14ac:dyDescent="0.3">
      <c r="A2" s="47" t="s">
        <v>37</v>
      </c>
      <c r="B2" s="48" t="s">
        <v>38</v>
      </c>
      <c r="C2" s="48" t="s">
        <v>39</v>
      </c>
      <c r="D2" s="47" t="s">
        <v>40</v>
      </c>
      <c r="E2" s="48" t="s">
        <v>38</v>
      </c>
      <c r="F2" s="56" t="s">
        <v>41</v>
      </c>
    </row>
    <row r="3" spans="1:6" x14ac:dyDescent="0.3">
      <c r="A3" s="32" t="str">
        <f>'Deelnameformulier WK Spel 2026'!E12</f>
        <v>Mexico</v>
      </c>
      <c r="B3" s="49" t="s">
        <v>38</v>
      </c>
      <c r="C3" s="49" t="str">
        <f>'Deelnameformulier WK Spel 2026'!G12</f>
        <v>Zuid-Afrika</v>
      </c>
      <c r="D3" s="51">
        <f>'Deelnameformulier WK Spel 2026'!H12</f>
        <v>0</v>
      </c>
      <c r="E3" s="1" t="str">
        <f>'Deelnameformulier WK Spel 2026'!I12</f>
        <v>-</v>
      </c>
      <c r="F3" s="52">
        <f>'Deelnameformulier WK Spel 2026'!J12</f>
        <v>0</v>
      </c>
    </row>
    <row r="4" spans="1:6" x14ac:dyDescent="0.3">
      <c r="A4" s="51" t="s">
        <v>129</v>
      </c>
      <c r="B4" s="1" t="s">
        <v>38</v>
      </c>
      <c r="C4" s="1" t="s">
        <v>130</v>
      </c>
      <c r="D4" s="51">
        <f>'Deelnameformulier WK Spel 2026'!H13</f>
        <v>0</v>
      </c>
      <c r="E4" s="1" t="str">
        <f>'Deelnameformulier WK Spel 2026'!I13</f>
        <v>-</v>
      </c>
      <c r="F4" s="52">
        <f>'Deelnameformulier WK Spel 2026'!J13</f>
        <v>0</v>
      </c>
    </row>
    <row r="5" spans="1:6" x14ac:dyDescent="0.3">
      <c r="A5" s="51" t="s">
        <v>113</v>
      </c>
      <c r="B5" s="1" t="s">
        <v>38</v>
      </c>
      <c r="C5" s="1" t="s">
        <v>131</v>
      </c>
      <c r="D5" s="51">
        <f>'Deelnameformulier WK Spel 2026'!R12</f>
        <v>0</v>
      </c>
      <c r="E5" s="1" t="str">
        <f>'Deelnameformulier WK Spel 2026'!S12</f>
        <v>-</v>
      </c>
      <c r="F5" s="52">
        <f>'Deelnameformulier WK Spel 2026'!T12</f>
        <v>0</v>
      </c>
    </row>
    <row r="6" spans="1:6" x14ac:dyDescent="0.3">
      <c r="A6" s="51" t="s">
        <v>112</v>
      </c>
      <c r="B6" s="1" t="s">
        <v>38</v>
      </c>
      <c r="C6" s="1" t="s">
        <v>134</v>
      </c>
      <c r="D6" s="51">
        <f>'Deelnameformulier WK Spel 2026'!H23</f>
        <v>0</v>
      </c>
      <c r="E6" s="1" t="str">
        <f>'Deelnameformulier WK Spel 2026'!I23</f>
        <v>-</v>
      </c>
      <c r="F6" s="52">
        <f>'Deelnameformulier WK Spel 2026'!J23</f>
        <v>0</v>
      </c>
    </row>
    <row r="7" spans="1:6" x14ac:dyDescent="0.3">
      <c r="A7" s="51" t="s">
        <v>109</v>
      </c>
      <c r="B7" s="1" t="s">
        <v>38</v>
      </c>
      <c r="C7" s="1" t="s">
        <v>21</v>
      </c>
      <c r="D7" s="51">
        <f>'Deelnameformulier WK Spel 2026'!R13</f>
        <v>0</v>
      </c>
      <c r="E7" s="1" t="str">
        <f>'Deelnameformulier WK Spel 2026'!S13</f>
        <v>-</v>
      </c>
      <c r="F7" s="52">
        <f>'Deelnameformulier WK Spel 2026'!T13</f>
        <v>0</v>
      </c>
    </row>
    <row r="8" spans="1:6" x14ac:dyDescent="0.3">
      <c r="A8" s="51" t="s">
        <v>20</v>
      </c>
      <c r="B8" s="1" t="s">
        <v>38</v>
      </c>
      <c r="C8" s="1" t="s">
        <v>5</v>
      </c>
      <c r="D8" s="51">
        <f>'Deelnameformulier WK Spel 2026'!AB12</f>
        <v>0</v>
      </c>
      <c r="E8" s="1" t="str">
        <f>'Deelnameformulier WK Spel 2026'!AC12</f>
        <v>-</v>
      </c>
      <c r="F8" s="52">
        <f>'Deelnameformulier WK Spel 2026'!AD12</f>
        <v>0</v>
      </c>
    </row>
    <row r="9" spans="1:6" x14ac:dyDescent="0.3">
      <c r="A9" s="51" t="s">
        <v>132</v>
      </c>
      <c r="B9" s="1" t="s">
        <v>38</v>
      </c>
      <c r="C9" s="1" t="s">
        <v>133</v>
      </c>
      <c r="D9" s="51">
        <f>'Deelnameformulier WK Spel 2026'!AB13</f>
        <v>0</v>
      </c>
      <c r="E9" s="1" t="str">
        <f>'Deelnameformulier WK Spel 2026'!AC13</f>
        <v>-</v>
      </c>
      <c r="F9" s="52">
        <f>'Deelnameformulier WK Spel 2026'!AD13</f>
        <v>0</v>
      </c>
    </row>
    <row r="10" spans="1:6" x14ac:dyDescent="0.3">
      <c r="A10" s="51" t="s">
        <v>13</v>
      </c>
      <c r="B10" s="1" t="s">
        <v>38</v>
      </c>
      <c r="C10" s="1" t="s">
        <v>135</v>
      </c>
      <c r="D10" s="51">
        <f>'Deelnameformulier WK Spel 2026'!H24</f>
        <v>0</v>
      </c>
      <c r="E10" s="1" t="str">
        <f>'Deelnameformulier WK Spel 2026'!I24</f>
        <v>-</v>
      </c>
      <c r="F10" s="52">
        <f>'Deelnameformulier WK Spel 2026'!J24</f>
        <v>0</v>
      </c>
    </row>
    <row r="11" spans="1:6" x14ac:dyDescent="0.3">
      <c r="A11" s="51" t="s">
        <v>18</v>
      </c>
      <c r="B11" s="1" t="s">
        <v>38</v>
      </c>
      <c r="C11" s="1" t="s">
        <v>136</v>
      </c>
      <c r="D11" s="51">
        <f>'Deelnameformulier WK Spel 2026'!R23</f>
        <v>0</v>
      </c>
      <c r="E11" s="1" t="str">
        <f>'Deelnameformulier WK Spel 2026'!S23</f>
        <v>-</v>
      </c>
      <c r="F11" s="52">
        <f>'Deelnameformulier WK Spel 2026'!T23</f>
        <v>0</v>
      </c>
    </row>
    <row r="12" spans="1:6" x14ac:dyDescent="0.3">
      <c r="A12" s="51" t="s">
        <v>111</v>
      </c>
      <c r="B12" s="1" t="s">
        <v>38</v>
      </c>
      <c r="C12" s="1" t="s">
        <v>25</v>
      </c>
      <c r="D12" s="51">
        <f>'Deelnameformulier WK Spel 2026'!AB23</f>
        <v>0</v>
      </c>
      <c r="E12" s="1" t="str">
        <f>'Deelnameformulier WK Spel 2026'!AC23</f>
        <v>-</v>
      </c>
      <c r="F12" s="52">
        <f>'Deelnameformulier WK Spel 2026'!AD23</f>
        <v>0</v>
      </c>
    </row>
    <row r="13" spans="1:6" x14ac:dyDescent="0.3">
      <c r="A13" s="51" t="s">
        <v>137</v>
      </c>
      <c r="B13" s="1" t="s">
        <v>38</v>
      </c>
      <c r="C13" s="1" t="s">
        <v>110</v>
      </c>
      <c r="D13" s="51">
        <f>'Deelnameformulier WK Spel 2026'!R24</f>
        <v>0</v>
      </c>
      <c r="E13" s="1" t="str">
        <f>'Deelnameformulier WK Spel 2026'!S24</f>
        <v>-</v>
      </c>
      <c r="F13" s="52">
        <f>'Deelnameformulier WK Spel 2026'!T24</f>
        <v>0</v>
      </c>
    </row>
    <row r="14" spans="1:6" x14ac:dyDescent="0.3">
      <c r="A14" s="51" t="s">
        <v>138</v>
      </c>
      <c r="B14" s="1" t="s">
        <v>38</v>
      </c>
      <c r="C14" s="1" t="s">
        <v>26</v>
      </c>
      <c r="D14" s="51">
        <f>'Deelnameformulier WK Spel 2026'!AB24</f>
        <v>0</v>
      </c>
      <c r="E14" s="1" t="str">
        <f>'Deelnameformulier WK Spel 2026'!AC24</f>
        <v>-</v>
      </c>
      <c r="F14" s="52">
        <f>'Deelnameformulier WK Spel 2026'!AD24</f>
        <v>0</v>
      </c>
    </row>
    <row r="15" spans="1:6" x14ac:dyDescent="0.3">
      <c r="A15" s="51" t="s">
        <v>9</v>
      </c>
      <c r="B15" s="1" t="s">
        <v>38</v>
      </c>
      <c r="C15" s="1" t="s">
        <v>141</v>
      </c>
      <c r="D15" s="51">
        <f>'Deelnameformulier WK Spel 2026'!R34</f>
        <v>0</v>
      </c>
      <c r="E15" s="1" t="str">
        <f>'Deelnameformulier WK Spel 2026'!S34</f>
        <v>-</v>
      </c>
      <c r="F15" s="52">
        <f>'Deelnameformulier WK Spel 2026'!T34</f>
        <v>0</v>
      </c>
    </row>
    <row r="16" spans="1:6" x14ac:dyDescent="0.3">
      <c r="A16" s="51" t="s">
        <v>24</v>
      </c>
      <c r="B16" s="1" t="s">
        <v>38</v>
      </c>
      <c r="C16" s="1" t="s">
        <v>139</v>
      </c>
      <c r="D16" s="51">
        <f>'Deelnameformulier WK Spel 2026'!H34</f>
        <v>0</v>
      </c>
      <c r="E16" s="1" t="str">
        <f>'Deelnameformulier WK Spel 2026'!I34</f>
        <v>-</v>
      </c>
      <c r="F16" s="52">
        <f>'Deelnameformulier WK Spel 2026'!J34</f>
        <v>0</v>
      </c>
    </row>
    <row r="17" spans="1:6" x14ac:dyDescent="0.3">
      <c r="A17" s="51" t="s">
        <v>719</v>
      </c>
      <c r="B17" s="1" t="s">
        <v>38</v>
      </c>
      <c r="C17" s="1" t="s">
        <v>7</v>
      </c>
      <c r="D17" s="51">
        <f>'Deelnameformulier WK Spel 2026'!R35</f>
        <v>0</v>
      </c>
      <c r="E17" s="1" t="str">
        <f>'Deelnameformulier WK Spel 2026'!S35</f>
        <v>-</v>
      </c>
      <c r="F17" s="52">
        <f>'Deelnameformulier WK Spel 2026'!T35</f>
        <v>0</v>
      </c>
    </row>
    <row r="18" spans="1:6" x14ac:dyDescent="0.3">
      <c r="A18" s="1" t="s">
        <v>6</v>
      </c>
      <c r="B18" s="1" t="s">
        <v>38</v>
      </c>
      <c r="C18" s="1" t="s">
        <v>720</v>
      </c>
      <c r="D18" s="51">
        <f>'Deelnameformulier WK Spel 2026'!H35</f>
        <v>0</v>
      </c>
      <c r="E18" s="1" t="str">
        <f>'Deelnameformulier WK Spel 2026'!I35</f>
        <v>-</v>
      </c>
      <c r="F18" s="52">
        <f>'Deelnameformulier WK Spel 2026'!J35</f>
        <v>0</v>
      </c>
    </row>
    <row r="19" spans="1:6" x14ac:dyDescent="0.3">
      <c r="A19" s="51" t="s">
        <v>12</v>
      </c>
      <c r="B19" s="1" t="s">
        <v>38</v>
      </c>
      <c r="C19" s="1" t="s">
        <v>28</v>
      </c>
      <c r="D19" s="51">
        <f>'Deelnameformulier WK Spel 2026'!AB34</f>
        <v>0</v>
      </c>
      <c r="E19" s="1" t="str">
        <f>'Deelnameformulier WK Spel 2026'!AC34</f>
        <v>-</v>
      </c>
      <c r="F19" s="52">
        <f>'Deelnameformulier WK Spel 2026'!AD34</f>
        <v>0</v>
      </c>
    </row>
    <row r="20" spans="1:6" x14ac:dyDescent="0.3">
      <c r="A20" s="51" t="s">
        <v>143</v>
      </c>
      <c r="B20" s="1" t="s">
        <v>38</v>
      </c>
      <c r="C20" s="1" t="s">
        <v>144</v>
      </c>
      <c r="D20" s="51">
        <f>'Deelnameformulier WK Spel 2026'!AB35</f>
        <v>0</v>
      </c>
      <c r="E20" s="1" t="str">
        <f>'Deelnameformulier WK Spel 2026'!AC35</f>
        <v>-</v>
      </c>
      <c r="F20" s="52">
        <f>'Deelnameformulier WK Spel 2026'!AD35</f>
        <v>0</v>
      </c>
    </row>
    <row r="21" spans="1:6" x14ac:dyDescent="0.3">
      <c r="A21" s="51" t="s">
        <v>14</v>
      </c>
      <c r="B21" s="1" t="s">
        <v>38</v>
      </c>
      <c r="C21" s="1" t="s">
        <v>145</v>
      </c>
      <c r="D21" s="51">
        <f>'Deelnameformulier WK Spel 2026'!H45</f>
        <v>0</v>
      </c>
      <c r="E21" s="1" t="str">
        <f>'Deelnameformulier WK Spel 2026'!I45</f>
        <v>-</v>
      </c>
      <c r="F21" s="52">
        <f>'Deelnameformulier WK Spel 2026'!J45</f>
        <v>0</v>
      </c>
    </row>
    <row r="22" spans="1:6" x14ac:dyDescent="0.3">
      <c r="A22" s="51" t="s">
        <v>146</v>
      </c>
      <c r="B22" s="1" t="s">
        <v>38</v>
      </c>
      <c r="C22" s="1" t="s">
        <v>147</v>
      </c>
      <c r="D22" s="51">
        <f>'Deelnameformulier WK Spel 2026'!H46</f>
        <v>0</v>
      </c>
      <c r="E22" s="1" t="str">
        <f>'Deelnameformulier WK Spel 2026'!I46</f>
        <v>-</v>
      </c>
      <c r="F22" s="52">
        <f>'Deelnameformulier WK Spel 2026'!J46</f>
        <v>0</v>
      </c>
    </row>
    <row r="23" spans="1:6" x14ac:dyDescent="0.3">
      <c r="A23" s="51" t="s">
        <v>8</v>
      </c>
      <c r="B23" s="1" t="s">
        <v>38</v>
      </c>
      <c r="C23" s="1" t="s">
        <v>148</v>
      </c>
      <c r="D23" s="51">
        <f>'Deelnameformulier WK Spel 2026'!R45</f>
        <v>0</v>
      </c>
      <c r="E23" s="1" t="str">
        <f>'Deelnameformulier WK Spel 2026'!S45</f>
        <v>-</v>
      </c>
      <c r="F23" s="52">
        <f>'Deelnameformulier WK Spel 2026'!T45</f>
        <v>0</v>
      </c>
    </row>
    <row r="24" spans="1:6" x14ac:dyDescent="0.3">
      <c r="A24" s="51" t="s">
        <v>27</v>
      </c>
      <c r="B24" s="1" t="s">
        <v>38</v>
      </c>
      <c r="C24" s="1" t="s">
        <v>15</v>
      </c>
      <c r="D24" s="51">
        <f>'Deelnameformulier WK Spel 2026'!AB45</f>
        <v>0</v>
      </c>
      <c r="E24" s="1" t="str">
        <f>'Deelnameformulier WK Spel 2026'!AC45</f>
        <v>-</v>
      </c>
      <c r="F24" s="52">
        <f>'Deelnameformulier WK Spel 2026'!AD45</f>
        <v>0</v>
      </c>
    </row>
    <row r="25" spans="1:6" x14ac:dyDescent="0.3">
      <c r="A25" s="51" t="s">
        <v>114</v>
      </c>
      <c r="B25" s="1" t="s">
        <v>38</v>
      </c>
      <c r="C25" s="1" t="s">
        <v>151</v>
      </c>
      <c r="D25" s="51">
        <f>'Deelnameformulier WK Spel 2026'!AB46</f>
        <v>0</v>
      </c>
      <c r="E25" s="1" t="str">
        <f>'Deelnameformulier WK Spel 2026'!AC46</f>
        <v>-</v>
      </c>
      <c r="F25" s="52">
        <f>'Deelnameformulier WK Spel 2026'!AD46</f>
        <v>0</v>
      </c>
    </row>
    <row r="26" spans="1:6" x14ac:dyDescent="0.3">
      <c r="A26" s="51" t="s">
        <v>149</v>
      </c>
      <c r="B26" s="1" t="s">
        <v>38</v>
      </c>
      <c r="C26" s="1" t="s">
        <v>150</v>
      </c>
      <c r="D26" s="33">
        <f>'Deelnameformulier WK Spel 2026'!R46</f>
        <v>0</v>
      </c>
      <c r="E26" s="53" t="str">
        <f>'Deelnameformulier WK Spel 2026'!S46</f>
        <v>-</v>
      </c>
      <c r="F26" s="54">
        <f>'Deelnameformulier WK Spel 2026'!T46</f>
        <v>0</v>
      </c>
    </row>
    <row r="27" spans="1:6" x14ac:dyDescent="0.3">
      <c r="A27" s="32" t="s">
        <v>130</v>
      </c>
      <c r="B27" s="49" t="s">
        <v>38</v>
      </c>
      <c r="C27" s="50" t="s">
        <v>128</v>
      </c>
      <c r="D27" s="32">
        <f>'Deelnameformulier WK Spel 2026'!H15</f>
        <v>0</v>
      </c>
      <c r="E27" s="49" t="str">
        <f>'Deelnameformulier WK Spel 2026'!I15</f>
        <v>-</v>
      </c>
      <c r="F27" s="50">
        <f>'Deelnameformulier WK Spel 2026'!J15</f>
        <v>0</v>
      </c>
    </row>
    <row r="28" spans="1:6" x14ac:dyDescent="0.3">
      <c r="A28" s="51" t="s">
        <v>21</v>
      </c>
      <c r="B28" s="1" t="s">
        <v>38</v>
      </c>
      <c r="C28" s="52" t="s">
        <v>131</v>
      </c>
      <c r="D28" s="51">
        <f>'Deelnameformulier WK Spel 2026'!R15</f>
        <v>0</v>
      </c>
      <c r="E28" s="1" t="str">
        <f>'Deelnameformulier WK Spel 2026'!S15</f>
        <v>-</v>
      </c>
      <c r="F28" s="52">
        <f>'Deelnameformulier WK Spel 2026'!T15</f>
        <v>0</v>
      </c>
    </row>
    <row r="29" spans="1:6" x14ac:dyDescent="0.3">
      <c r="A29" s="51" t="s">
        <v>113</v>
      </c>
      <c r="B29" s="1" t="s">
        <v>38</v>
      </c>
      <c r="C29" s="52" t="s">
        <v>109</v>
      </c>
      <c r="D29" s="51">
        <f>'Deelnameformulier WK Spel 2026'!R14</f>
        <v>0</v>
      </c>
      <c r="E29" s="1" t="str">
        <f>'Deelnameformulier WK Spel 2026'!S14</f>
        <v>-</v>
      </c>
      <c r="F29" s="52">
        <f>'Deelnameformulier WK Spel 2026'!T14</f>
        <v>0</v>
      </c>
    </row>
    <row r="30" spans="1:6" x14ac:dyDescent="0.3">
      <c r="A30" s="51" t="s">
        <v>19</v>
      </c>
      <c r="B30" s="1" t="s">
        <v>38</v>
      </c>
      <c r="C30" s="52" t="s">
        <v>129</v>
      </c>
      <c r="D30" s="51">
        <f>'Deelnameformulier WK Spel 2026'!H14</f>
        <v>0</v>
      </c>
      <c r="E30" s="1" t="str">
        <f>'Deelnameformulier WK Spel 2026'!I14</f>
        <v>-</v>
      </c>
      <c r="F30" s="52">
        <f>'Deelnameformulier WK Spel 2026'!J14</f>
        <v>0</v>
      </c>
    </row>
    <row r="31" spans="1:6" x14ac:dyDescent="0.3">
      <c r="A31" s="51" t="s">
        <v>112</v>
      </c>
      <c r="B31" s="1" t="s">
        <v>38</v>
      </c>
      <c r="C31" s="52" t="s">
        <v>13</v>
      </c>
      <c r="D31" s="51">
        <f>'Deelnameformulier WK Spel 2026'!H25</f>
        <v>0</v>
      </c>
      <c r="E31" s="1" t="str">
        <f>'Deelnameformulier WK Spel 2026'!I25</f>
        <v>-</v>
      </c>
      <c r="F31" s="52">
        <f>'Deelnameformulier WK Spel 2026'!J25</f>
        <v>0</v>
      </c>
    </row>
    <row r="32" spans="1:6" x14ac:dyDescent="0.3">
      <c r="A32" s="51" t="s">
        <v>133</v>
      </c>
      <c r="B32" s="1" t="s">
        <v>38</v>
      </c>
      <c r="C32" s="52" t="s">
        <v>5</v>
      </c>
      <c r="D32" s="51">
        <f>'Deelnameformulier WK Spel 2026'!AB15</f>
        <v>0</v>
      </c>
      <c r="E32" s="1" t="str">
        <f>'Deelnameformulier WK Spel 2026'!AC15</f>
        <v>-</v>
      </c>
      <c r="F32" s="52">
        <f>'Deelnameformulier WK Spel 2026'!AD15</f>
        <v>0</v>
      </c>
    </row>
    <row r="33" spans="1:6" x14ac:dyDescent="0.3">
      <c r="A33" s="51" t="s">
        <v>20</v>
      </c>
      <c r="B33" s="1" t="s">
        <v>38</v>
      </c>
      <c r="C33" s="52" t="s">
        <v>132</v>
      </c>
      <c r="D33" s="51">
        <f>'Deelnameformulier WK Spel 2026'!AB14</f>
        <v>0</v>
      </c>
      <c r="E33" s="1" t="str">
        <f>'Deelnameformulier WK Spel 2026'!AC14</f>
        <v>-</v>
      </c>
      <c r="F33" s="52">
        <f>'Deelnameformulier WK Spel 2026'!AD14</f>
        <v>0</v>
      </c>
    </row>
    <row r="34" spans="1:6" x14ac:dyDescent="0.3">
      <c r="A34" s="51" t="s">
        <v>135</v>
      </c>
      <c r="B34" s="1" t="s">
        <v>38</v>
      </c>
      <c r="C34" s="52" t="s">
        <v>134</v>
      </c>
      <c r="D34" s="51">
        <f>'Deelnameformulier WK Spel 2026'!H26</f>
        <v>0</v>
      </c>
      <c r="E34" s="1" t="str">
        <f>'Deelnameformulier WK Spel 2026'!I26</f>
        <v>-</v>
      </c>
      <c r="F34" s="52">
        <f>'Deelnameformulier WK Spel 2026'!J26</f>
        <v>0</v>
      </c>
    </row>
    <row r="35" spans="1:6" x14ac:dyDescent="0.3">
      <c r="A35" s="51" t="s">
        <v>111</v>
      </c>
      <c r="B35" s="1" t="s">
        <v>38</v>
      </c>
      <c r="C35" s="52" t="s">
        <v>138</v>
      </c>
      <c r="D35" s="51">
        <f>'Deelnameformulier WK Spel 2026'!AB25</f>
        <v>0</v>
      </c>
      <c r="E35" s="1" t="str">
        <f>'Deelnameformulier WK Spel 2026'!AC25</f>
        <v>-</v>
      </c>
      <c r="F35" s="52">
        <f>'Deelnameformulier WK Spel 2026'!AD25</f>
        <v>0</v>
      </c>
    </row>
    <row r="36" spans="1:6" x14ac:dyDescent="0.3">
      <c r="A36" s="51" t="s">
        <v>18</v>
      </c>
      <c r="B36" s="1" t="s">
        <v>38</v>
      </c>
      <c r="C36" s="52" t="s">
        <v>137</v>
      </c>
      <c r="D36" s="51">
        <f>'Deelnameformulier WK Spel 2026'!R25</f>
        <v>0</v>
      </c>
      <c r="E36" s="1" t="str">
        <f>'Deelnameformulier WK Spel 2026'!S25</f>
        <v>-</v>
      </c>
      <c r="F36" s="52">
        <f>'Deelnameformulier WK Spel 2026'!T25</f>
        <v>0</v>
      </c>
    </row>
    <row r="37" spans="1:6" x14ac:dyDescent="0.3">
      <c r="A37" s="51" t="s">
        <v>110</v>
      </c>
      <c r="B37" s="1" t="s">
        <v>38</v>
      </c>
      <c r="C37" s="52" t="s">
        <v>136</v>
      </c>
      <c r="D37" s="51">
        <f>'Deelnameformulier WK Spel 2026'!R26</f>
        <v>0</v>
      </c>
      <c r="E37" s="1" t="str">
        <f>'Deelnameformulier WK Spel 2026'!S26</f>
        <v>-</v>
      </c>
      <c r="F37" s="52">
        <f>'Deelnameformulier WK Spel 2026'!T26</f>
        <v>0</v>
      </c>
    </row>
    <row r="38" spans="1:6" x14ac:dyDescent="0.3">
      <c r="A38" s="51" t="s">
        <v>26</v>
      </c>
      <c r="B38" s="1" t="s">
        <v>38</v>
      </c>
      <c r="C38" s="52" t="s">
        <v>25</v>
      </c>
      <c r="D38" s="51">
        <f>'Deelnameformulier WK Spel 2026'!AB26</f>
        <v>0</v>
      </c>
      <c r="E38" s="1" t="str">
        <f>'Deelnameformulier WK Spel 2026'!AC26</f>
        <v>-</v>
      </c>
      <c r="F38" s="52">
        <f>'Deelnameformulier WK Spel 2026'!AD26</f>
        <v>0</v>
      </c>
    </row>
    <row r="39" spans="1:6" x14ac:dyDescent="0.3">
      <c r="A39" s="51" t="s">
        <v>9</v>
      </c>
      <c r="B39" s="1" t="s">
        <v>38</v>
      </c>
      <c r="C39" s="52" t="s">
        <v>719</v>
      </c>
      <c r="D39" s="51">
        <f>'Deelnameformulier WK Spel 2026'!R36</f>
        <v>0</v>
      </c>
      <c r="E39" s="1" t="str">
        <f>'Deelnameformulier WK Spel 2026'!S36</f>
        <v>-</v>
      </c>
      <c r="F39" s="52">
        <f>'Deelnameformulier WK Spel 2026'!T36</f>
        <v>0</v>
      </c>
    </row>
    <row r="40" spans="1:6" x14ac:dyDescent="0.3">
      <c r="A40" s="51" t="s">
        <v>24</v>
      </c>
      <c r="B40" s="1" t="s">
        <v>38</v>
      </c>
      <c r="C40" s="52" t="s">
        <v>6</v>
      </c>
      <c r="D40" s="51">
        <f>'Deelnameformulier WK Spel 2026'!H36</f>
        <v>0</v>
      </c>
      <c r="E40" s="1" t="str">
        <f>'Deelnameformulier WK Spel 2026'!I36</f>
        <v>-</v>
      </c>
      <c r="F40" s="52">
        <f>'Deelnameformulier WK Spel 2026'!J36</f>
        <v>0</v>
      </c>
    </row>
    <row r="41" spans="1:6" x14ac:dyDescent="0.3">
      <c r="A41" s="51" t="s">
        <v>7</v>
      </c>
      <c r="B41" s="1" t="s">
        <v>38</v>
      </c>
      <c r="C41" s="52" t="s">
        <v>141</v>
      </c>
      <c r="D41" s="51">
        <f>'Deelnameformulier WK Spel 2026'!R37</f>
        <v>0</v>
      </c>
      <c r="E41" s="1" t="str">
        <f>'Deelnameformulier WK Spel 2026'!S37</f>
        <v>-</v>
      </c>
      <c r="F41" s="52">
        <f>'Deelnameformulier WK Spel 2026'!T37</f>
        <v>0</v>
      </c>
    </row>
    <row r="42" spans="1:6" x14ac:dyDescent="0.3">
      <c r="A42" s="51" t="s">
        <v>720</v>
      </c>
      <c r="B42" s="1" t="s">
        <v>38</v>
      </c>
      <c r="C42" s="52" t="s">
        <v>139</v>
      </c>
      <c r="D42" s="51">
        <f>'Deelnameformulier WK Spel 2026'!H37</f>
        <v>0</v>
      </c>
      <c r="E42" s="1" t="str">
        <f>'Deelnameformulier WK Spel 2026'!I37</f>
        <v>-</v>
      </c>
      <c r="F42" s="52">
        <f>'Deelnameformulier WK Spel 2026'!J37</f>
        <v>0</v>
      </c>
    </row>
    <row r="43" spans="1:6" x14ac:dyDescent="0.3">
      <c r="A43" s="51" t="s">
        <v>14</v>
      </c>
      <c r="B43" s="1" t="s">
        <v>38</v>
      </c>
      <c r="C43" s="52" t="s">
        <v>146</v>
      </c>
      <c r="D43" s="51">
        <f>'Deelnameformulier WK Spel 2026'!H47</f>
        <v>0</v>
      </c>
      <c r="E43" s="1" t="str">
        <f>'Deelnameformulier WK Spel 2026'!I47</f>
        <v>-</v>
      </c>
      <c r="F43" s="52">
        <f>'Deelnameformulier WK Spel 2026'!J47</f>
        <v>0</v>
      </c>
    </row>
    <row r="44" spans="1:6" x14ac:dyDescent="0.3">
      <c r="A44" s="51" t="s">
        <v>12</v>
      </c>
      <c r="B44" s="1" t="s">
        <v>38</v>
      </c>
      <c r="C44" s="52" t="s">
        <v>143</v>
      </c>
      <c r="D44" s="51">
        <f>'Deelnameformulier WK Spel 2026'!AB36</f>
        <v>0</v>
      </c>
      <c r="E44" s="1" t="str">
        <f>'Deelnameformulier WK Spel 2026'!AC36</f>
        <v>-</v>
      </c>
      <c r="F44" s="52">
        <f>'Deelnameformulier WK Spel 2026'!AD36</f>
        <v>0</v>
      </c>
    </row>
    <row r="45" spans="1:6" x14ac:dyDescent="0.3">
      <c r="A45" s="51" t="s">
        <v>144</v>
      </c>
      <c r="B45" s="1" t="s">
        <v>38</v>
      </c>
      <c r="C45" s="52" t="s">
        <v>28</v>
      </c>
      <c r="D45" s="51">
        <f>'Deelnameformulier WK Spel 2026'!AB37</f>
        <v>0</v>
      </c>
      <c r="E45" s="1" t="str">
        <f>'Deelnameformulier WK Spel 2026'!AC37</f>
        <v>-</v>
      </c>
      <c r="F45" s="52">
        <f>'Deelnameformulier WK Spel 2026'!AD37</f>
        <v>0</v>
      </c>
    </row>
    <row r="46" spans="1:6" x14ac:dyDescent="0.3">
      <c r="A46" s="51" t="s">
        <v>147</v>
      </c>
      <c r="B46" s="1" t="s">
        <v>38</v>
      </c>
      <c r="C46" s="52" t="s">
        <v>145</v>
      </c>
      <c r="D46" s="51">
        <f>'Deelnameformulier WK Spel 2026'!H48</f>
        <v>0</v>
      </c>
      <c r="E46" s="1" t="str">
        <f>'Deelnameformulier WK Spel 2026'!I48</f>
        <v>-</v>
      </c>
      <c r="F46" s="52">
        <f>'Deelnameformulier WK Spel 2026'!J48</f>
        <v>0</v>
      </c>
    </row>
    <row r="47" spans="1:6" x14ac:dyDescent="0.3">
      <c r="A47" s="51" t="s">
        <v>8</v>
      </c>
      <c r="B47" s="1" t="s">
        <v>38</v>
      </c>
      <c r="C47" s="52" t="s">
        <v>149</v>
      </c>
      <c r="D47" s="51">
        <f>'Deelnameformulier WK Spel 2026'!R47</f>
        <v>0</v>
      </c>
      <c r="E47" s="1" t="str">
        <f>'Deelnameformulier WK Spel 2026'!S47</f>
        <v>-</v>
      </c>
      <c r="F47" s="52">
        <f>'Deelnameformulier WK Spel 2026'!T47</f>
        <v>0</v>
      </c>
    </row>
    <row r="48" spans="1:6" x14ac:dyDescent="0.3">
      <c r="A48" s="51" t="s">
        <v>27</v>
      </c>
      <c r="B48" s="1" t="s">
        <v>38</v>
      </c>
      <c r="C48" s="52" t="s">
        <v>114</v>
      </c>
      <c r="D48" s="51">
        <f>'Deelnameformulier WK Spel 2026'!AB47</f>
        <v>0</v>
      </c>
      <c r="E48" s="1" t="str">
        <f>'Deelnameformulier WK Spel 2026'!AC47</f>
        <v>-</v>
      </c>
      <c r="F48" s="52">
        <f>'Deelnameformulier WK Spel 2026'!AD47</f>
        <v>0</v>
      </c>
    </row>
    <row r="49" spans="1:6" x14ac:dyDescent="0.3">
      <c r="A49" s="51" t="s">
        <v>151</v>
      </c>
      <c r="B49" s="1" t="s">
        <v>38</v>
      </c>
      <c r="C49" s="52" t="s">
        <v>15</v>
      </c>
      <c r="D49" s="51">
        <f>'Deelnameformulier WK Spel 2026'!AB48</f>
        <v>0</v>
      </c>
      <c r="E49" s="1" t="str">
        <f>'Deelnameformulier WK Spel 2026'!AC48</f>
        <v>-</v>
      </c>
      <c r="F49" s="52">
        <f>'Deelnameformulier WK Spel 2026'!AD48</f>
        <v>0</v>
      </c>
    </row>
    <row r="50" spans="1:6" x14ac:dyDescent="0.3">
      <c r="A50" s="33" t="s">
        <v>150</v>
      </c>
      <c r="B50" s="53" t="s">
        <v>38</v>
      </c>
      <c r="C50" s="54" t="s">
        <v>148</v>
      </c>
      <c r="D50" s="51">
        <f>'Deelnameformulier WK Spel 2026'!R48</f>
        <v>0</v>
      </c>
      <c r="E50" s="1" t="str">
        <f>'Deelnameformulier WK Spel 2026'!S48</f>
        <v>-</v>
      </c>
      <c r="F50" s="52">
        <f>'Deelnameformulier WK Spel 2026'!T48</f>
        <v>0</v>
      </c>
    </row>
    <row r="51" spans="1:6" x14ac:dyDescent="0.3">
      <c r="A51" s="32" t="s">
        <v>21</v>
      </c>
      <c r="B51" s="49" t="s">
        <v>38</v>
      </c>
      <c r="C51" s="49" t="s">
        <v>113</v>
      </c>
      <c r="D51" s="32">
        <f>'Deelnameformulier WK Spel 2026'!R16</f>
        <v>0</v>
      </c>
      <c r="E51" s="49" t="str">
        <f>'Deelnameformulier WK Spel 2026'!S16</f>
        <v>-</v>
      </c>
      <c r="F51" s="50">
        <f>'Deelnameformulier WK Spel 2026'!T16</f>
        <v>0</v>
      </c>
    </row>
    <row r="52" spans="1:6" x14ac:dyDescent="0.3">
      <c r="A52" s="51" t="s">
        <v>131</v>
      </c>
      <c r="B52" s="1" t="s">
        <v>38</v>
      </c>
      <c r="C52" s="1" t="s">
        <v>109</v>
      </c>
      <c r="D52" s="51">
        <f>'Deelnameformulier WK Spel 2026'!R17</f>
        <v>0</v>
      </c>
      <c r="E52" s="1" t="str">
        <f>'Deelnameformulier WK Spel 2026'!S17</f>
        <v>-</v>
      </c>
      <c r="F52" s="52">
        <f>'Deelnameformulier WK Spel 2026'!T17</f>
        <v>0</v>
      </c>
    </row>
    <row r="53" spans="1:6" x14ac:dyDescent="0.3">
      <c r="A53" s="51" t="s">
        <v>133</v>
      </c>
      <c r="B53" s="1" t="s">
        <v>38</v>
      </c>
      <c r="C53" s="1" t="s">
        <v>20</v>
      </c>
      <c r="D53" s="51">
        <f>'Deelnameformulier WK Spel 2026'!AB16</f>
        <v>0</v>
      </c>
      <c r="E53" s="1" t="str">
        <f>'Deelnameformulier WK Spel 2026'!AC16</f>
        <v>-</v>
      </c>
      <c r="F53" s="52">
        <f>'Deelnameformulier WK Spel 2026'!AD16</f>
        <v>0</v>
      </c>
    </row>
    <row r="54" spans="1:6" x14ac:dyDescent="0.3">
      <c r="A54" s="51" t="s">
        <v>5</v>
      </c>
      <c r="B54" s="1" t="s">
        <v>38</v>
      </c>
      <c r="C54" s="1" t="s">
        <v>132</v>
      </c>
      <c r="D54" s="51">
        <f>'Deelnameformulier WK Spel 2026'!AB17</f>
        <v>0</v>
      </c>
      <c r="E54" s="1" t="str">
        <f>'Deelnameformulier WK Spel 2026'!AC17</f>
        <v>-</v>
      </c>
      <c r="F54" s="52">
        <f>'Deelnameformulier WK Spel 2026'!AD17</f>
        <v>0</v>
      </c>
    </row>
    <row r="55" spans="1:6" x14ac:dyDescent="0.3">
      <c r="A55" s="51" t="s">
        <v>130</v>
      </c>
      <c r="B55" s="1" t="s">
        <v>38</v>
      </c>
      <c r="C55" s="1" t="s">
        <v>19</v>
      </c>
      <c r="D55" s="51">
        <f>'Deelnameformulier WK Spel 2026'!H16</f>
        <v>0</v>
      </c>
      <c r="E55" s="1" t="str">
        <f>'Deelnameformulier WK Spel 2026'!I16</f>
        <v>-</v>
      </c>
      <c r="F55" s="52">
        <f>'Deelnameformulier WK Spel 2026'!J16</f>
        <v>0</v>
      </c>
    </row>
    <row r="56" spans="1:6" x14ac:dyDescent="0.3">
      <c r="A56" s="51" t="s">
        <v>128</v>
      </c>
      <c r="B56" s="1" t="s">
        <v>38</v>
      </c>
      <c r="C56" s="1" t="s">
        <v>129</v>
      </c>
      <c r="D56" s="51">
        <f>'Deelnameformulier WK Spel 2026'!H17</f>
        <v>0</v>
      </c>
      <c r="E56" s="1" t="str">
        <f>'Deelnameformulier WK Spel 2026'!I17</f>
        <v>-</v>
      </c>
      <c r="F56" s="52">
        <f>'Deelnameformulier WK Spel 2026'!J17</f>
        <v>0</v>
      </c>
    </row>
    <row r="57" spans="1:6" x14ac:dyDescent="0.3">
      <c r="A57" s="51" t="s">
        <v>136</v>
      </c>
      <c r="B57" s="1" t="s">
        <v>38</v>
      </c>
      <c r="C57" s="1" t="s">
        <v>137</v>
      </c>
      <c r="D57" s="51">
        <f>'Deelnameformulier WK Spel 2026'!R28</f>
        <v>0</v>
      </c>
      <c r="E57" s="1" t="str">
        <f>'Deelnameformulier WK Spel 2026'!S28</f>
        <v>-</v>
      </c>
      <c r="F57" s="52">
        <f>'Deelnameformulier WK Spel 2026'!T28</f>
        <v>0</v>
      </c>
    </row>
    <row r="58" spans="1:6" x14ac:dyDescent="0.3">
      <c r="A58" s="51" t="s">
        <v>110</v>
      </c>
      <c r="B58" s="1" t="s">
        <v>38</v>
      </c>
      <c r="C58" s="1" t="s">
        <v>18</v>
      </c>
      <c r="D58" s="51">
        <f>'Deelnameformulier WK Spel 2026'!R27</f>
        <v>0</v>
      </c>
      <c r="E58" s="1" t="str">
        <f>'Deelnameformulier WK Spel 2026'!S27</f>
        <v>-</v>
      </c>
      <c r="F58" s="52">
        <f>'Deelnameformulier WK Spel 2026'!T27</f>
        <v>0</v>
      </c>
    </row>
    <row r="59" spans="1:6" x14ac:dyDescent="0.3">
      <c r="A59" s="51" t="s">
        <v>25</v>
      </c>
      <c r="B59" s="1" t="s">
        <v>38</v>
      </c>
      <c r="C59" s="1" t="s">
        <v>138</v>
      </c>
      <c r="D59" s="51">
        <f>'Deelnameformulier WK Spel 2026'!AB28</f>
        <v>0</v>
      </c>
      <c r="E59" s="1" t="str">
        <f>'Deelnameformulier WK Spel 2026'!AC28</f>
        <v>-</v>
      </c>
      <c r="F59" s="52">
        <f>'Deelnameformulier WK Spel 2026'!AD28</f>
        <v>0</v>
      </c>
    </row>
    <row r="60" spans="1:6" x14ac:dyDescent="0.3">
      <c r="A60" s="51" t="s">
        <v>26</v>
      </c>
      <c r="B60" s="1" t="s">
        <v>38</v>
      </c>
      <c r="C60" s="1" t="s">
        <v>111</v>
      </c>
      <c r="D60" s="51">
        <f>'Deelnameformulier WK Spel 2026'!AB27</f>
        <v>0</v>
      </c>
      <c r="E60" s="1" t="str">
        <f>'Deelnameformulier WK Spel 2026'!AC27</f>
        <v>-</v>
      </c>
      <c r="F60" s="52">
        <f>'Deelnameformulier WK Spel 2026'!AD27</f>
        <v>0</v>
      </c>
    </row>
    <row r="61" spans="1:6" x14ac:dyDescent="0.3">
      <c r="A61" s="51" t="s">
        <v>135</v>
      </c>
      <c r="B61" s="1" t="s">
        <v>38</v>
      </c>
      <c r="C61" s="1" t="s">
        <v>112</v>
      </c>
      <c r="D61" s="51">
        <f>'Deelnameformulier WK Spel 2026'!H27</f>
        <v>0</v>
      </c>
      <c r="E61" s="1" t="str">
        <f>'Deelnameformulier WK Spel 2026'!I27</f>
        <v>-</v>
      </c>
      <c r="F61" s="52">
        <f>'Deelnameformulier WK Spel 2026'!J27</f>
        <v>0</v>
      </c>
    </row>
    <row r="62" spans="1:6" x14ac:dyDescent="0.3">
      <c r="A62" s="51" t="s">
        <v>134</v>
      </c>
      <c r="B62" s="1" t="s">
        <v>38</v>
      </c>
      <c r="C62" s="1" t="s">
        <v>13</v>
      </c>
      <c r="D62" s="51">
        <f>'Deelnameformulier WK Spel 2026'!H28</f>
        <v>0</v>
      </c>
      <c r="E62" s="1" t="str">
        <f>'Deelnameformulier WK Spel 2026'!I28</f>
        <v>-</v>
      </c>
      <c r="F62" s="52">
        <f>'Deelnameformulier WK Spel 2026'!J28</f>
        <v>0</v>
      </c>
    </row>
    <row r="63" spans="1:6" x14ac:dyDescent="0.3">
      <c r="A63" s="51" t="s">
        <v>144</v>
      </c>
      <c r="B63" s="1" t="s">
        <v>38</v>
      </c>
      <c r="C63" s="1" t="s">
        <v>12</v>
      </c>
      <c r="D63" s="51">
        <f>'Deelnameformulier WK Spel 2026'!AB38</f>
        <v>0</v>
      </c>
      <c r="E63" s="1" t="str">
        <f>'Deelnameformulier WK Spel 2026'!AC38</f>
        <v>-</v>
      </c>
      <c r="F63" s="52">
        <f>'Deelnameformulier WK Spel 2026'!AD38</f>
        <v>0</v>
      </c>
    </row>
    <row r="64" spans="1:6" x14ac:dyDescent="0.3">
      <c r="A64" s="51" t="s">
        <v>28</v>
      </c>
      <c r="B64" s="1" t="s">
        <v>38</v>
      </c>
      <c r="C64" s="1" t="s">
        <v>143</v>
      </c>
      <c r="D64" s="51">
        <f>'Deelnameformulier WK Spel 2026'!AB39</f>
        <v>0</v>
      </c>
      <c r="E64" s="1" t="str">
        <f>'Deelnameformulier WK Spel 2026'!AC39</f>
        <v>-</v>
      </c>
      <c r="F64" s="52">
        <f>'Deelnameformulier WK Spel 2026'!AD39</f>
        <v>0</v>
      </c>
    </row>
    <row r="65" spans="1:6" x14ac:dyDescent="0.3">
      <c r="A65" s="51" t="s">
        <v>141</v>
      </c>
      <c r="B65" s="1" t="s">
        <v>38</v>
      </c>
      <c r="C65" s="1" t="s">
        <v>719</v>
      </c>
      <c r="D65" s="51">
        <f>'Deelnameformulier WK Spel 2026'!R39</f>
        <v>0</v>
      </c>
      <c r="E65" s="1" t="str">
        <f>'Deelnameformulier WK Spel 2026'!S39</f>
        <v>-</v>
      </c>
      <c r="F65" s="52">
        <f>'Deelnameformulier WK Spel 2026'!T39</f>
        <v>0</v>
      </c>
    </row>
    <row r="66" spans="1:6" x14ac:dyDescent="0.3">
      <c r="A66" s="51" t="s">
        <v>7</v>
      </c>
      <c r="B66" s="1" t="s">
        <v>38</v>
      </c>
      <c r="C66" s="1" t="s">
        <v>9</v>
      </c>
      <c r="D66" s="51">
        <f>'Deelnameformulier WK Spel 2026'!R38</f>
        <v>0</v>
      </c>
      <c r="E66" s="1" t="str">
        <f>'Deelnameformulier WK Spel 2026'!S38</f>
        <v>-</v>
      </c>
      <c r="F66" s="52">
        <f>'Deelnameformulier WK Spel 2026'!T38</f>
        <v>0</v>
      </c>
    </row>
    <row r="67" spans="1:6" x14ac:dyDescent="0.3">
      <c r="A67" s="51" t="s">
        <v>139</v>
      </c>
      <c r="B67" s="1" t="s">
        <v>38</v>
      </c>
      <c r="C67" s="1" t="s">
        <v>6</v>
      </c>
      <c r="D67" s="51">
        <f>'Deelnameformulier WK Spel 2026'!H39</f>
        <v>0</v>
      </c>
      <c r="E67" s="1" t="str">
        <f>'Deelnameformulier WK Spel 2026'!I39</f>
        <v>-</v>
      </c>
      <c r="F67" s="52">
        <f>'Deelnameformulier WK Spel 2026'!J39</f>
        <v>0</v>
      </c>
    </row>
    <row r="68" spans="1:6" x14ac:dyDescent="0.3">
      <c r="A68" s="51" t="s">
        <v>720</v>
      </c>
      <c r="B68" s="1" t="s">
        <v>38</v>
      </c>
      <c r="C68" s="1" t="s">
        <v>24</v>
      </c>
      <c r="D68" s="51">
        <f>'Deelnameformulier WK Spel 2026'!H38</f>
        <v>0</v>
      </c>
      <c r="E68" s="1" t="str">
        <f>'Deelnameformulier WK Spel 2026'!I38</f>
        <v>-</v>
      </c>
      <c r="F68" s="52">
        <f>'Deelnameformulier WK Spel 2026'!J38</f>
        <v>0</v>
      </c>
    </row>
    <row r="69" spans="1:6" x14ac:dyDescent="0.3">
      <c r="A69" s="51" t="s">
        <v>151</v>
      </c>
      <c r="B69" s="1" t="s">
        <v>38</v>
      </c>
      <c r="C69" s="1" t="s">
        <v>27</v>
      </c>
      <c r="D69" s="51">
        <f>'Deelnameformulier WK Spel 2026'!AB49</f>
        <v>0</v>
      </c>
      <c r="E69" s="1" t="str">
        <f>'Deelnameformulier WK Spel 2026'!AC49</f>
        <v>-</v>
      </c>
      <c r="F69" s="52">
        <f>'Deelnameformulier WK Spel 2026'!AD49</f>
        <v>0</v>
      </c>
    </row>
    <row r="70" spans="1:6" x14ac:dyDescent="0.3">
      <c r="A70" s="51" t="s">
        <v>15</v>
      </c>
      <c r="B70" s="1" t="s">
        <v>38</v>
      </c>
      <c r="C70" s="1" t="s">
        <v>114</v>
      </c>
      <c r="D70" s="51">
        <f>'Deelnameformulier WK Spel 2026'!AB50</f>
        <v>0</v>
      </c>
      <c r="E70" s="1" t="str">
        <f>'Deelnameformulier WK Spel 2026'!AC50</f>
        <v>-</v>
      </c>
      <c r="F70" s="52">
        <f>'Deelnameformulier WK Spel 2026'!AD50</f>
        <v>0</v>
      </c>
    </row>
    <row r="71" spans="1:6" x14ac:dyDescent="0.3">
      <c r="A71" s="51" t="s">
        <v>150</v>
      </c>
      <c r="B71" s="1" t="s">
        <v>38</v>
      </c>
      <c r="C71" s="1" t="s">
        <v>8</v>
      </c>
      <c r="D71" s="51">
        <f>'Deelnameformulier WK Spel 2026'!R49</f>
        <v>0</v>
      </c>
      <c r="E71" s="1" t="str">
        <f>'Deelnameformulier WK Spel 2026'!S49</f>
        <v>-</v>
      </c>
      <c r="F71" s="52">
        <f>'Deelnameformulier WK Spel 2026'!T49</f>
        <v>0</v>
      </c>
    </row>
    <row r="72" spans="1:6" x14ac:dyDescent="0.3">
      <c r="A72" s="51" t="s">
        <v>148</v>
      </c>
      <c r="B72" s="1" t="s">
        <v>38</v>
      </c>
      <c r="C72" s="1" t="s">
        <v>149</v>
      </c>
      <c r="D72" s="51">
        <f>'Deelnameformulier WK Spel 2026'!R50</f>
        <v>0</v>
      </c>
      <c r="E72" s="1" t="str">
        <f>'Deelnameformulier WK Spel 2026'!S50</f>
        <v>-</v>
      </c>
      <c r="F72" s="52">
        <f>'Deelnameformulier WK Spel 2026'!T50</f>
        <v>0</v>
      </c>
    </row>
    <row r="73" spans="1:6" x14ac:dyDescent="0.3">
      <c r="A73" s="51" t="s">
        <v>145</v>
      </c>
      <c r="B73" s="1" t="s">
        <v>38</v>
      </c>
      <c r="C73" s="1" t="s">
        <v>146</v>
      </c>
      <c r="D73" s="51">
        <f>'Deelnameformulier WK Spel 2026'!H50</f>
        <v>0</v>
      </c>
      <c r="E73" s="1" t="str">
        <f>'Deelnameformulier WK Spel 2026'!I50</f>
        <v>-</v>
      </c>
      <c r="F73" s="52">
        <f>'Deelnameformulier WK Spel 2026'!J50</f>
        <v>0</v>
      </c>
    </row>
    <row r="74" spans="1:6" x14ac:dyDescent="0.3">
      <c r="A74" s="51" t="s">
        <v>147</v>
      </c>
      <c r="B74" s="1" t="s">
        <v>38</v>
      </c>
      <c r="C74" s="1" t="s">
        <v>14</v>
      </c>
      <c r="D74" s="33">
        <f>'Deelnameformulier WK Spel 2026'!H49</f>
        <v>0</v>
      </c>
      <c r="E74" s="53" t="str">
        <f>'Deelnameformulier WK Spel 2026'!I49</f>
        <v>-</v>
      </c>
      <c r="F74" s="54">
        <f>'Deelnameformulier WK Spel 2026'!J49</f>
        <v>0</v>
      </c>
    </row>
    <row r="75" spans="1:6" x14ac:dyDescent="0.3">
      <c r="A75" s="272" t="str">
        <f>'Deelnameformulier WK Spel 2026'!E18</f>
        <v>Mexico</v>
      </c>
      <c r="B75" s="273"/>
      <c r="C75" s="141" t="e">
        <f>'Deelnameformulier WK Spel 2026'!E19</f>
        <v>#N/A</v>
      </c>
      <c r="D75" s="267" t="e">
        <f>'Deelnameformulier WK Spel 2026'!E20</f>
        <v>#N/A</v>
      </c>
      <c r="E75" s="267"/>
      <c r="F75" s="268"/>
    </row>
    <row r="76" spans="1:6" x14ac:dyDescent="0.3">
      <c r="A76" s="266" t="str">
        <f>'Deelnameformulier WK Spel 2026'!O18</f>
        <v>Canada</v>
      </c>
      <c r="B76" s="267"/>
      <c r="C76" s="142" t="e">
        <f>'Deelnameformulier WK Spel 2026'!O19</f>
        <v>#N/A</v>
      </c>
      <c r="D76" s="267" t="e">
        <f>'Deelnameformulier WK Spel 2026'!O20</f>
        <v>#N/A</v>
      </c>
      <c r="E76" s="267"/>
      <c r="F76" s="268"/>
    </row>
    <row r="77" spans="1:6" x14ac:dyDescent="0.3">
      <c r="A77" s="266" t="str">
        <f>'Deelnameformulier WK Spel 2026'!Y18</f>
        <v>Brazilië</v>
      </c>
      <c r="B77" s="267"/>
      <c r="C77" s="142" t="e">
        <f>'Deelnameformulier WK Spel 2026'!Y19</f>
        <v>#N/A</v>
      </c>
      <c r="D77" s="267" t="e">
        <f>'Deelnameformulier WK Spel 2026'!Y20</f>
        <v>#N/A</v>
      </c>
      <c r="E77" s="267"/>
      <c r="F77" s="268"/>
    </row>
    <row r="78" spans="1:6" x14ac:dyDescent="0.3">
      <c r="A78" s="266" t="str">
        <f>'Deelnameformulier WK Spel 2026'!E29</f>
        <v>USA</v>
      </c>
      <c r="B78" s="267"/>
      <c r="C78" s="142" t="e">
        <f>'Deelnameformulier WK Spel 2026'!E30</f>
        <v>#N/A</v>
      </c>
      <c r="D78" s="267" t="e">
        <f>'Deelnameformulier WK Spel 2026'!E31</f>
        <v>#N/A</v>
      </c>
      <c r="E78" s="267"/>
      <c r="F78" s="268"/>
    </row>
    <row r="79" spans="1:6" x14ac:dyDescent="0.3">
      <c r="A79" s="266" t="str">
        <f>'Deelnameformulier WK Spel 2026'!O29</f>
        <v>Duitsland</v>
      </c>
      <c r="B79" s="267"/>
      <c r="C79" s="142" t="e">
        <f>'Deelnameformulier WK Spel 2026'!O30</f>
        <v>#N/A</v>
      </c>
      <c r="D79" s="267" t="e">
        <f>'Deelnameformulier WK Spel 2026'!O31</f>
        <v>#N/A</v>
      </c>
      <c r="E79" s="267"/>
      <c r="F79" s="268"/>
    </row>
    <row r="80" spans="1:6" x14ac:dyDescent="0.3">
      <c r="A80" s="266" t="str">
        <f>'Deelnameformulier WK Spel 2026'!Y29</f>
        <v>Nederland</v>
      </c>
      <c r="B80" s="267"/>
      <c r="C80" s="142" t="e">
        <f>'Deelnameformulier WK Spel 2026'!Y30</f>
        <v>#N/A</v>
      </c>
      <c r="D80" s="267" t="e">
        <f>'Deelnameformulier WK Spel 2026'!Y31</f>
        <v>#N/A</v>
      </c>
      <c r="E80" s="267"/>
      <c r="F80" s="268"/>
    </row>
    <row r="81" spans="1:6" x14ac:dyDescent="0.3">
      <c r="A81" s="266" t="str">
        <f>'Deelnameformulier WK Spel 2026'!E40</f>
        <v>België</v>
      </c>
      <c r="B81" s="267"/>
      <c r="C81" s="142" t="e">
        <f>'Deelnameformulier WK Spel 2026'!E41</f>
        <v>#N/A</v>
      </c>
      <c r="D81" s="267" t="e">
        <f>'Deelnameformulier WK Spel 2026'!E42</f>
        <v>#N/A</v>
      </c>
      <c r="E81" s="267"/>
      <c r="F81" s="268"/>
    </row>
    <row r="82" spans="1:6" x14ac:dyDescent="0.3">
      <c r="A82" s="266" t="str">
        <f>'Deelnameformulier WK Spel 2026'!O40</f>
        <v>Spanje</v>
      </c>
      <c r="B82" s="267"/>
      <c r="C82" s="142" t="e">
        <f>'Deelnameformulier WK Spel 2026'!O41</f>
        <v>#N/A</v>
      </c>
      <c r="D82" s="267" t="e">
        <f>'Deelnameformulier WK Spel 2026'!O42</f>
        <v>#N/A</v>
      </c>
      <c r="E82" s="267"/>
      <c r="F82" s="268"/>
    </row>
    <row r="83" spans="1:6" x14ac:dyDescent="0.3">
      <c r="A83" s="266" t="str">
        <f>'Deelnameformulier WK Spel 2026'!Y40</f>
        <v>Frankrijk</v>
      </c>
      <c r="B83" s="267"/>
      <c r="C83" s="142" t="e">
        <f>'Deelnameformulier WK Spel 2026'!Y41</f>
        <v>#N/A</v>
      </c>
      <c r="D83" s="267" t="e">
        <f>'Deelnameformulier WK Spel 2026'!Y42</f>
        <v>#N/A</v>
      </c>
      <c r="E83" s="267"/>
      <c r="F83" s="268"/>
    </row>
    <row r="84" spans="1:6" x14ac:dyDescent="0.3">
      <c r="A84" s="266" t="str">
        <f>'Deelnameformulier WK Spel 2026'!E51</f>
        <v>Argentinië</v>
      </c>
      <c r="B84" s="267"/>
      <c r="C84" s="142" t="e">
        <f>'Deelnameformulier WK Spel 2026'!E52</f>
        <v>#N/A</v>
      </c>
      <c r="D84" s="267" t="e">
        <f>'Deelnameformulier WK Spel 2026'!E53</f>
        <v>#N/A</v>
      </c>
      <c r="E84" s="267"/>
      <c r="F84" s="268"/>
    </row>
    <row r="85" spans="1:6" x14ac:dyDescent="0.3">
      <c r="A85" s="266" t="str">
        <f>'Deelnameformulier WK Spel 2026'!O51</f>
        <v>Portugal</v>
      </c>
      <c r="B85" s="267"/>
      <c r="C85" s="142" t="e">
        <f>'Deelnameformulier WK Spel 2026'!O52</f>
        <v>#N/A</v>
      </c>
      <c r="D85" s="267" t="e">
        <f>'Deelnameformulier WK Spel 2026'!O53</f>
        <v>#N/A</v>
      </c>
      <c r="E85" s="267"/>
      <c r="F85" s="268"/>
    </row>
    <row r="86" spans="1:6" x14ac:dyDescent="0.3">
      <c r="A86" s="266" t="str">
        <f>'Deelnameformulier WK Spel 2026'!Y51</f>
        <v>Engeland</v>
      </c>
      <c r="B86" s="267"/>
      <c r="C86" s="142" t="e">
        <f>'Deelnameformulier WK Spel 2026'!Y52</f>
        <v>#N/A</v>
      </c>
      <c r="D86" s="267" t="e">
        <f>'Deelnameformulier WK Spel 2026'!Y53</f>
        <v>#N/A</v>
      </c>
      <c r="E86" s="267"/>
      <c r="F86" s="268"/>
    </row>
    <row r="87" spans="1:6" x14ac:dyDescent="0.3">
      <c r="A87" s="32" t="e">
        <f>'Deelnameformulier WK Spel 2026'!G56</f>
        <v>#N/A</v>
      </c>
      <c r="B87" s="143" t="s">
        <v>4</v>
      </c>
      <c r="C87" s="49" t="e">
        <f>'Deelnameformulier WK Spel 2026'!J56</f>
        <v>#N/A</v>
      </c>
      <c r="D87" s="32">
        <f>'Deelnameformulier WK Spel 2026'!O56</f>
        <v>0</v>
      </c>
      <c r="E87" s="49" t="str">
        <f>'Deelnameformulier WK Spel 2026'!P56</f>
        <v>-</v>
      </c>
      <c r="F87" s="50">
        <f>'Deelnameformulier WK Spel 2026'!Q56</f>
        <v>0</v>
      </c>
    </row>
    <row r="88" spans="1:6" x14ac:dyDescent="0.3">
      <c r="A88" s="51" t="str">
        <f>'Deelnameformulier WK Spel 2026'!G57</f>
        <v>Brazilië</v>
      </c>
      <c r="B88" s="2" t="s">
        <v>4</v>
      </c>
      <c r="C88" s="1" t="e">
        <f>'Deelnameformulier WK Spel 2026'!J57</f>
        <v>#N/A</v>
      </c>
      <c r="D88" s="51">
        <f>'Deelnameformulier WK Spel 2026'!O57</f>
        <v>0</v>
      </c>
      <c r="E88" s="1" t="str">
        <f>'Deelnameformulier WK Spel 2026'!P57</f>
        <v>-</v>
      </c>
      <c r="F88" s="52">
        <f>'Deelnameformulier WK Spel 2026'!Q57</f>
        <v>0</v>
      </c>
    </row>
    <row r="89" spans="1:6" x14ac:dyDescent="0.3">
      <c r="A89" s="51" t="str">
        <f>'Deelnameformulier WK Spel 2026'!G58</f>
        <v>Duitsland</v>
      </c>
      <c r="B89" s="2" t="s">
        <v>4</v>
      </c>
      <c r="C89" s="1" t="e">
        <f>'Deelnameformulier WK Spel 2026'!J58</f>
        <v>#N/A</v>
      </c>
      <c r="D89" s="51">
        <f>'Deelnameformulier WK Spel 2026'!O58</f>
        <v>0</v>
      </c>
      <c r="E89" s="1" t="str">
        <f>'Deelnameformulier WK Spel 2026'!P58</f>
        <v>-</v>
      </c>
      <c r="F89" s="52">
        <f>'Deelnameformulier WK Spel 2026'!Q58</f>
        <v>0</v>
      </c>
    </row>
    <row r="90" spans="1:6" x14ac:dyDescent="0.3">
      <c r="A90" s="51" t="str">
        <f>'Deelnameformulier WK Spel 2026'!G59</f>
        <v>Nederland</v>
      </c>
      <c r="B90" s="2" t="s">
        <v>4</v>
      </c>
      <c r="C90" s="1" t="e">
        <f>'Deelnameformulier WK Spel 2026'!J59</f>
        <v>#N/A</v>
      </c>
      <c r="D90" s="51">
        <f>'Deelnameformulier WK Spel 2026'!O59</f>
        <v>0</v>
      </c>
      <c r="E90" s="1" t="str">
        <f>'Deelnameformulier WK Spel 2026'!P59</f>
        <v>-</v>
      </c>
      <c r="F90" s="52">
        <f>'Deelnameformulier WK Spel 2026'!Q59</f>
        <v>0</v>
      </c>
    </row>
    <row r="91" spans="1:6" x14ac:dyDescent="0.3">
      <c r="A91" s="51" t="e">
        <f>'Deelnameformulier WK Spel 2026'!G60</f>
        <v>#N/A</v>
      </c>
      <c r="B91" s="2" t="s">
        <v>4</v>
      </c>
      <c r="C91" s="1" t="e">
        <f>'Deelnameformulier WK Spel 2026'!J60</f>
        <v>#N/A</v>
      </c>
      <c r="D91" s="51">
        <f>'Deelnameformulier WK Spel 2026'!O60</f>
        <v>0</v>
      </c>
      <c r="E91" s="1" t="str">
        <f>'Deelnameformulier WK Spel 2026'!P60</f>
        <v>-</v>
      </c>
      <c r="F91" s="52">
        <f>'Deelnameformulier WK Spel 2026'!Q60</f>
        <v>0</v>
      </c>
    </row>
    <row r="92" spans="1:6" x14ac:dyDescent="0.3">
      <c r="A92" s="51" t="str">
        <f>'Deelnameformulier WK Spel 2026'!G61</f>
        <v>Frankrijk</v>
      </c>
      <c r="B92" s="2" t="s">
        <v>4</v>
      </c>
      <c r="C92" s="1" t="e">
        <f>'Deelnameformulier WK Spel 2026'!J61</f>
        <v>#N/A</v>
      </c>
      <c r="D92" s="51">
        <f>'Deelnameformulier WK Spel 2026'!O61</f>
        <v>0</v>
      </c>
      <c r="E92" s="1" t="str">
        <f>'Deelnameformulier WK Spel 2026'!P61</f>
        <v>-</v>
      </c>
      <c r="F92" s="52">
        <f>'Deelnameformulier WK Spel 2026'!Q61</f>
        <v>0</v>
      </c>
    </row>
    <row r="93" spans="1:6" x14ac:dyDescent="0.3">
      <c r="A93" s="51" t="str">
        <f>'Deelnameformulier WK Spel 2026'!G62</f>
        <v>Mexico</v>
      </c>
      <c r="B93" s="2" t="s">
        <v>4</v>
      </c>
      <c r="C93" s="1" t="e">
        <f>'Deelnameformulier WK Spel 2026'!J62</f>
        <v>#N/A</v>
      </c>
      <c r="D93" s="51">
        <f>'Deelnameformulier WK Spel 2026'!O62</f>
        <v>0</v>
      </c>
      <c r="E93" s="1" t="str">
        <f>'Deelnameformulier WK Spel 2026'!P62</f>
        <v>-</v>
      </c>
      <c r="F93" s="52">
        <f>'Deelnameformulier WK Spel 2026'!Q62</f>
        <v>0</v>
      </c>
    </row>
    <row r="94" spans="1:6" x14ac:dyDescent="0.3">
      <c r="A94" s="51" t="str">
        <f>'Deelnameformulier WK Spel 2026'!G63</f>
        <v>Engeland</v>
      </c>
      <c r="B94" s="2" t="s">
        <v>4</v>
      </c>
      <c r="C94" s="1" t="e">
        <f>'Deelnameformulier WK Spel 2026'!J63</f>
        <v>#N/A</v>
      </c>
      <c r="D94" s="51">
        <f>'Deelnameformulier WK Spel 2026'!O63</f>
        <v>0</v>
      </c>
      <c r="E94" s="1" t="str">
        <f>'Deelnameformulier WK Spel 2026'!P63</f>
        <v>-</v>
      </c>
      <c r="F94" s="52">
        <f>'Deelnameformulier WK Spel 2026'!Q63</f>
        <v>0</v>
      </c>
    </row>
    <row r="95" spans="1:6" x14ac:dyDescent="0.3">
      <c r="A95" s="51" t="str">
        <f>'Deelnameformulier WK Spel 2026'!G64</f>
        <v>België</v>
      </c>
      <c r="B95" s="2" t="s">
        <v>4</v>
      </c>
      <c r="C95" s="1" t="e">
        <f>'Deelnameformulier WK Spel 2026'!J64</f>
        <v>#N/A</v>
      </c>
      <c r="D95" s="51">
        <f>'Deelnameformulier WK Spel 2026'!O64</f>
        <v>0</v>
      </c>
      <c r="E95" s="1" t="str">
        <f>'Deelnameformulier WK Spel 2026'!P64</f>
        <v>-</v>
      </c>
      <c r="F95" s="52">
        <f>'Deelnameformulier WK Spel 2026'!Q64</f>
        <v>0</v>
      </c>
    </row>
    <row r="96" spans="1:6" x14ac:dyDescent="0.3">
      <c r="A96" s="51" t="str">
        <f>'Deelnameformulier WK Spel 2026'!G65</f>
        <v>USA</v>
      </c>
      <c r="B96" s="2" t="s">
        <v>4</v>
      </c>
      <c r="C96" s="1" t="e">
        <f>'Deelnameformulier WK Spel 2026'!J65</f>
        <v>#N/A</v>
      </c>
      <c r="D96" s="51">
        <f>'Deelnameformulier WK Spel 2026'!O65</f>
        <v>0</v>
      </c>
      <c r="E96" s="1" t="str">
        <f>'Deelnameformulier WK Spel 2026'!P65</f>
        <v>-</v>
      </c>
      <c r="F96" s="52">
        <f>'Deelnameformulier WK Spel 2026'!Q65</f>
        <v>0</v>
      </c>
    </row>
    <row r="97" spans="1:6" x14ac:dyDescent="0.3">
      <c r="A97" s="51" t="str">
        <f>'Deelnameformulier WK Spel 2026'!G66</f>
        <v>Spanje</v>
      </c>
      <c r="B97" s="2" t="s">
        <v>4</v>
      </c>
      <c r="C97" s="1" t="e">
        <f>'Deelnameformulier WK Spel 2026'!J66</f>
        <v>#N/A</v>
      </c>
      <c r="D97" s="51">
        <f>'Deelnameformulier WK Spel 2026'!O66</f>
        <v>0</v>
      </c>
      <c r="E97" s="1" t="str">
        <f>'Deelnameformulier WK Spel 2026'!P66</f>
        <v>-</v>
      </c>
      <c r="F97" s="52">
        <f>'Deelnameformulier WK Spel 2026'!Q66</f>
        <v>0</v>
      </c>
    </row>
    <row r="98" spans="1:6" x14ac:dyDescent="0.3">
      <c r="A98" s="51" t="e">
        <f>'Deelnameformulier WK Spel 2026'!G67</f>
        <v>#N/A</v>
      </c>
      <c r="B98" s="2" t="s">
        <v>4</v>
      </c>
      <c r="C98" s="1" t="e">
        <f>'Deelnameformulier WK Spel 2026'!J67</f>
        <v>#N/A</v>
      </c>
      <c r="D98" s="51">
        <f>'Deelnameformulier WK Spel 2026'!O67</f>
        <v>0</v>
      </c>
      <c r="E98" s="1" t="str">
        <f>'Deelnameformulier WK Spel 2026'!P67</f>
        <v>-</v>
      </c>
      <c r="F98" s="52">
        <f>'Deelnameformulier WK Spel 2026'!Q67</f>
        <v>0</v>
      </c>
    </row>
    <row r="99" spans="1:6" x14ac:dyDescent="0.3">
      <c r="A99" s="51" t="str">
        <f>'Deelnameformulier WK Spel 2026'!G68</f>
        <v>Canada</v>
      </c>
      <c r="B99" s="2" t="s">
        <v>4</v>
      </c>
      <c r="C99" s="1" t="e">
        <f>'Deelnameformulier WK Spel 2026'!J68</f>
        <v>#N/A</v>
      </c>
      <c r="D99" s="51">
        <f>'Deelnameformulier WK Spel 2026'!O68</f>
        <v>0</v>
      </c>
      <c r="E99" s="1" t="str">
        <f>'Deelnameformulier WK Spel 2026'!P68</f>
        <v>-</v>
      </c>
      <c r="F99" s="52">
        <f>'Deelnameformulier WK Spel 2026'!Q68</f>
        <v>0</v>
      </c>
    </row>
    <row r="100" spans="1:6" x14ac:dyDescent="0.3">
      <c r="A100" s="51" t="e">
        <f>'Deelnameformulier WK Spel 2026'!G69</f>
        <v>#N/A</v>
      </c>
      <c r="B100" s="2" t="s">
        <v>4</v>
      </c>
      <c r="C100" s="1" t="e">
        <f>'Deelnameformulier WK Spel 2026'!J69</f>
        <v>#N/A</v>
      </c>
      <c r="D100" s="51">
        <f>'Deelnameformulier WK Spel 2026'!O69</f>
        <v>0</v>
      </c>
      <c r="E100" s="1" t="str">
        <f>'Deelnameformulier WK Spel 2026'!P69</f>
        <v>-</v>
      </c>
      <c r="F100" s="52">
        <f>'Deelnameformulier WK Spel 2026'!Q69</f>
        <v>0</v>
      </c>
    </row>
    <row r="101" spans="1:6" x14ac:dyDescent="0.3">
      <c r="A101" s="51" t="str">
        <f>'Deelnameformulier WK Spel 2026'!G70</f>
        <v>Argentinië</v>
      </c>
      <c r="B101" s="2" t="s">
        <v>4</v>
      </c>
      <c r="C101" s="1" t="e">
        <f>'Deelnameformulier WK Spel 2026'!J70</f>
        <v>#N/A</v>
      </c>
      <c r="D101" s="51">
        <f>'Deelnameformulier WK Spel 2026'!O70</f>
        <v>0</v>
      </c>
      <c r="E101" s="1" t="str">
        <f>'Deelnameformulier WK Spel 2026'!P70</f>
        <v>-</v>
      </c>
      <c r="F101" s="52">
        <f>'Deelnameformulier WK Spel 2026'!Q70</f>
        <v>0</v>
      </c>
    </row>
    <row r="102" spans="1:6" x14ac:dyDescent="0.3">
      <c r="A102" s="33" t="str">
        <f>'Deelnameformulier WK Spel 2026'!G71</f>
        <v>Portugal</v>
      </c>
      <c r="B102" s="144" t="s">
        <v>4</v>
      </c>
      <c r="C102" s="53" t="e">
        <f>'Deelnameformulier WK Spel 2026'!J71</f>
        <v>#N/A</v>
      </c>
      <c r="D102" s="33">
        <f>'Deelnameformulier WK Spel 2026'!O71</f>
        <v>0</v>
      </c>
      <c r="E102" s="53" t="str">
        <f>'Deelnameformulier WK Spel 2026'!P71</f>
        <v>-</v>
      </c>
      <c r="F102" s="54">
        <f>'Deelnameformulier WK Spel 2026'!Q71</f>
        <v>0</v>
      </c>
    </row>
    <row r="103" spans="1:6" x14ac:dyDescent="0.3">
      <c r="A103" s="51" t="str">
        <f>'Deelnameformulier WK Spel 2026'!G73</f>
        <v>-</v>
      </c>
      <c r="B103" s="1" t="s">
        <v>38</v>
      </c>
      <c r="C103" s="52" t="str">
        <f>'Deelnameformulier WK Spel 2026'!J73</f>
        <v>-</v>
      </c>
      <c r="D103" s="51">
        <f>'Deelnameformulier WK Spel 2026'!O73</f>
        <v>0</v>
      </c>
      <c r="E103" s="1" t="s">
        <v>38</v>
      </c>
      <c r="F103" s="52">
        <f>'Deelnameformulier WK Spel 2026'!Q73</f>
        <v>0</v>
      </c>
    </row>
    <row r="104" spans="1:6" x14ac:dyDescent="0.3">
      <c r="A104" s="51" t="str">
        <f>'Deelnameformulier WK Spel 2026'!G74</f>
        <v>-</v>
      </c>
      <c r="B104" s="1" t="s">
        <v>38</v>
      </c>
      <c r="C104" s="52" t="str">
        <f>'Deelnameformulier WK Spel 2026'!J74</f>
        <v>-</v>
      </c>
      <c r="D104" s="51">
        <f>'Deelnameformulier WK Spel 2026'!O74</f>
        <v>0</v>
      </c>
      <c r="E104" s="1" t="s">
        <v>38</v>
      </c>
      <c r="F104" s="52">
        <f>'Deelnameformulier WK Spel 2026'!Q74</f>
        <v>0</v>
      </c>
    </row>
    <row r="105" spans="1:6" x14ac:dyDescent="0.3">
      <c r="A105" s="51" t="str">
        <f>'Deelnameformulier WK Spel 2026'!G75</f>
        <v>-</v>
      </c>
      <c r="B105" s="1" t="s">
        <v>38</v>
      </c>
      <c r="C105" s="52" t="str">
        <f>'Deelnameformulier WK Spel 2026'!J75</f>
        <v>-</v>
      </c>
      <c r="D105" s="51">
        <f>'Deelnameformulier WK Spel 2026'!O75</f>
        <v>0</v>
      </c>
      <c r="E105" s="1" t="s">
        <v>38</v>
      </c>
      <c r="F105" s="52">
        <f>'Deelnameformulier WK Spel 2026'!Q75</f>
        <v>0</v>
      </c>
    </row>
    <row r="106" spans="1:6" x14ac:dyDescent="0.3">
      <c r="A106" s="51" t="str">
        <f>'Deelnameformulier WK Spel 2026'!G76</f>
        <v>-</v>
      </c>
      <c r="B106" s="1" t="s">
        <v>38</v>
      </c>
      <c r="C106" s="52" t="str">
        <f>'Deelnameformulier WK Spel 2026'!J76</f>
        <v>-</v>
      </c>
      <c r="D106" s="51">
        <f>'Deelnameformulier WK Spel 2026'!O76</f>
        <v>0</v>
      </c>
      <c r="E106" s="1" t="s">
        <v>38</v>
      </c>
      <c r="F106" s="52">
        <f>'Deelnameformulier WK Spel 2026'!Q76</f>
        <v>0</v>
      </c>
    </row>
    <row r="107" spans="1:6" x14ac:dyDescent="0.3">
      <c r="A107" s="51" t="str">
        <f>'Deelnameformulier WK Spel 2026'!G77</f>
        <v>-</v>
      </c>
      <c r="B107" s="1" t="s">
        <v>38</v>
      </c>
      <c r="C107" s="52" t="str">
        <f>'Deelnameformulier WK Spel 2026'!J77</f>
        <v>-</v>
      </c>
      <c r="D107" s="51">
        <f>'Deelnameformulier WK Spel 2026'!O77</f>
        <v>0</v>
      </c>
      <c r="E107" s="1" t="s">
        <v>38</v>
      </c>
      <c r="F107" s="52">
        <f>'Deelnameformulier WK Spel 2026'!Q77</f>
        <v>0</v>
      </c>
    </row>
    <row r="108" spans="1:6" x14ac:dyDescent="0.3">
      <c r="A108" s="51" t="str">
        <f>'Deelnameformulier WK Spel 2026'!G78</f>
        <v>-</v>
      </c>
      <c r="B108" s="1" t="s">
        <v>38</v>
      </c>
      <c r="C108" s="52" t="str">
        <f>'Deelnameformulier WK Spel 2026'!J78</f>
        <v>-</v>
      </c>
      <c r="D108" s="51">
        <f>'Deelnameformulier WK Spel 2026'!O78</f>
        <v>0</v>
      </c>
      <c r="E108" s="1" t="s">
        <v>38</v>
      </c>
      <c r="F108" s="52">
        <f>'Deelnameformulier WK Spel 2026'!Q78</f>
        <v>0</v>
      </c>
    </row>
    <row r="109" spans="1:6" x14ac:dyDescent="0.3">
      <c r="A109" s="51" t="str">
        <f>'Deelnameformulier WK Spel 2026'!G79</f>
        <v>-</v>
      </c>
      <c r="B109" s="1" t="s">
        <v>38</v>
      </c>
      <c r="C109" s="52" t="str">
        <f>'Deelnameformulier WK Spel 2026'!J79</f>
        <v>-</v>
      </c>
      <c r="D109" s="51">
        <f>'Deelnameformulier WK Spel 2026'!O79</f>
        <v>0</v>
      </c>
      <c r="E109" s="1" t="s">
        <v>38</v>
      </c>
      <c r="F109" s="52">
        <f>'Deelnameformulier WK Spel 2026'!Q79</f>
        <v>0</v>
      </c>
    </row>
    <row r="110" spans="1:6" x14ac:dyDescent="0.3">
      <c r="A110" s="33" t="str">
        <f>'Deelnameformulier WK Spel 2026'!G80</f>
        <v>-</v>
      </c>
      <c r="B110" s="53" t="s">
        <v>38</v>
      </c>
      <c r="C110" s="54" t="str">
        <f>'Deelnameformulier WK Spel 2026'!J80</f>
        <v>-</v>
      </c>
      <c r="D110" s="51">
        <f>'Deelnameformulier WK Spel 2026'!O80</f>
        <v>0</v>
      </c>
      <c r="E110" s="1" t="s">
        <v>38</v>
      </c>
      <c r="F110" s="52">
        <f>'Deelnameformulier WK Spel 2026'!Q80</f>
        <v>0</v>
      </c>
    </row>
    <row r="111" spans="1:6" x14ac:dyDescent="0.3">
      <c r="A111" s="32" t="str">
        <f>'Deelnameformulier WK Spel 2026'!G82</f>
        <v>-</v>
      </c>
      <c r="B111" s="49" t="s">
        <v>38</v>
      </c>
      <c r="C111" s="49" t="str">
        <f>'Deelnameformulier WK Spel 2026'!J82</f>
        <v>-</v>
      </c>
      <c r="D111" s="32">
        <f>'Deelnameformulier WK Spel 2026'!O82</f>
        <v>0</v>
      </c>
      <c r="E111" s="49" t="str">
        <f>'Deelnameformulier WK Spel 2026'!P82</f>
        <v>-</v>
      </c>
      <c r="F111" s="50">
        <f>'Deelnameformulier WK Spel 2026'!Q82</f>
        <v>0</v>
      </c>
    </row>
    <row r="112" spans="1:6" x14ac:dyDescent="0.3">
      <c r="A112" s="51" t="str">
        <f>'Deelnameformulier WK Spel 2026'!G83</f>
        <v>-</v>
      </c>
      <c r="B112" s="1" t="s">
        <v>38</v>
      </c>
      <c r="C112" s="1" t="str">
        <f>'Deelnameformulier WK Spel 2026'!J83</f>
        <v>-</v>
      </c>
      <c r="D112" s="51">
        <f>'Deelnameformulier WK Spel 2026'!O83</f>
        <v>0</v>
      </c>
      <c r="E112" s="1" t="str">
        <f>'Deelnameformulier WK Spel 2026'!P83</f>
        <v>-</v>
      </c>
      <c r="F112" s="52">
        <f>'Deelnameformulier WK Spel 2026'!Q83</f>
        <v>0</v>
      </c>
    </row>
    <row r="113" spans="1:6" x14ac:dyDescent="0.3">
      <c r="A113" s="51" t="str">
        <f>'Deelnameformulier WK Spel 2026'!G84</f>
        <v>-</v>
      </c>
      <c r="B113" s="1" t="s">
        <v>38</v>
      </c>
      <c r="C113" s="1" t="str">
        <f>'Deelnameformulier WK Spel 2026'!J84</f>
        <v>-</v>
      </c>
      <c r="D113" s="51">
        <f>'Deelnameformulier WK Spel 2026'!O84</f>
        <v>0</v>
      </c>
      <c r="E113" s="1" t="str">
        <f>'Deelnameformulier WK Spel 2026'!P84</f>
        <v>-</v>
      </c>
      <c r="F113" s="52">
        <f>'Deelnameformulier WK Spel 2026'!Q84</f>
        <v>0</v>
      </c>
    </row>
    <row r="114" spans="1:6" x14ac:dyDescent="0.3">
      <c r="A114" s="33" t="str">
        <f>'Deelnameformulier WK Spel 2026'!G85</f>
        <v>-</v>
      </c>
      <c r="B114" s="53" t="s">
        <v>38</v>
      </c>
      <c r="C114" s="53" t="str">
        <f>'Deelnameformulier WK Spel 2026'!J85</f>
        <v>-</v>
      </c>
      <c r="D114" s="33">
        <f>'Deelnameformulier WK Spel 2026'!O85</f>
        <v>0</v>
      </c>
      <c r="E114" s="53" t="str">
        <f>'Deelnameformulier WK Spel 2026'!P85</f>
        <v>-</v>
      </c>
      <c r="F114" s="54">
        <f>'Deelnameformulier WK Spel 2026'!Q85</f>
        <v>0</v>
      </c>
    </row>
    <row r="115" spans="1:6" x14ac:dyDescent="0.3">
      <c r="A115" s="32" t="str">
        <f>'Deelnameformulier WK Spel 2026'!G87</f>
        <v>-</v>
      </c>
      <c r="B115" s="49" t="s">
        <v>38</v>
      </c>
      <c r="C115" s="50" t="str">
        <f>'Deelnameformulier WK Spel 2026'!J87</f>
        <v>-</v>
      </c>
      <c r="D115" s="1">
        <f>'Deelnameformulier WK Spel 2026'!O87</f>
        <v>0</v>
      </c>
      <c r="E115" s="1" t="s">
        <v>38</v>
      </c>
      <c r="F115" s="52">
        <f>'Deelnameformulier WK Spel 2026'!Q87</f>
        <v>0</v>
      </c>
    </row>
    <row r="116" spans="1:6" x14ac:dyDescent="0.3">
      <c r="A116" s="51" t="str">
        <f>'Deelnameformulier WK Spel 2026'!G88</f>
        <v>-</v>
      </c>
      <c r="B116" s="1" t="s">
        <v>38</v>
      </c>
      <c r="C116" s="52" t="str">
        <f>'Deelnameformulier WK Spel 2026'!J88</f>
        <v>-</v>
      </c>
      <c r="D116" s="53">
        <f>'Deelnameformulier WK Spel 2026'!O88</f>
        <v>0</v>
      </c>
      <c r="E116" s="53" t="s">
        <v>38</v>
      </c>
      <c r="F116" s="54">
        <f>'Deelnameformulier WK Spel 2026'!Q88</f>
        <v>0</v>
      </c>
    </row>
    <row r="117" spans="1:6" x14ac:dyDescent="0.3">
      <c r="A117" s="58" t="str">
        <f>'Deelnameformulier WK Spel 2026'!G90</f>
        <v>-</v>
      </c>
      <c r="B117" s="55" t="s">
        <v>38</v>
      </c>
      <c r="C117" s="59" t="str">
        <f>'Deelnameformulier WK Spel 2026'!J90</f>
        <v>-</v>
      </c>
      <c r="D117" s="1">
        <f>'Deelnameformulier WK Spel 2026'!O90</f>
        <v>0</v>
      </c>
      <c r="E117" s="1" t="s">
        <v>38</v>
      </c>
      <c r="F117" s="52">
        <f>'Deelnameformulier WK Spel 2026'!Q90</f>
        <v>0</v>
      </c>
    </row>
    <row r="118" spans="1:6" x14ac:dyDescent="0.3">
      <c r="A118" s="33" t="str">
        <f>'Deelnameformulier WK Spel 2026'!G92</f>
        <v>-</v>
      </c>
      <c r="B118" s="53" t="s">
        <v>38</v>
      </c>
      <c r="C118" s="53" t="str">
        <f>'Deelnameformulier WK Spel 2026'!J92</f>
        <v>-</v>
      </c>
      <c r="D118" s="58">
        <f>'Deelnameformulier WK Spel 2026'!O92</f>
        <v>0</v>
      </c>
      <c r="E118" s="55" t="s">
        <v>38</v>
      </c>
      <c r="F118" s="59">
        <f>'Deelnameformulier WK Spel 2026'!Q92</f>
        <v>0</v>
      </c>
    </row>
    <row r="119" spans="1:6" x14ac:dyDescent="0.3">
      <c r="A119" s="272" t="s">
        <v>42</v>
      </c>
      <c r="B119" s="273"/>
      <c r="C119" s="274"/>
      <c r="D119" s="272" t="str">
        <f>'Deelnameformulier WK Spel 2026'!G94</f>
        <v>-</v>
      </c>
      <c r="E119" s="273"/>
      <c r="F119" s="274"/>
    </row>
    <row r="120" spans="1:6" x14ac:dyDescent="0.3">
      <c r="A120" s="266" t="s">
        <v>43</v>
      </c>
      <c r="B120" s="267"/>
      <c r="C120" s="268"/>
      <c r="D120" s="266" t="str">
        <f>'Deelnameformulier WK Spel 2026'!G95</f>
        <v>-</v>
      </c>
      <c r="E120" s="267"/>
      <c r="F120" s="268"/>
    </row>
    <row r="121" spans="1:6" x14ac:dyDescent="0.3">
      <c r="A121" s="275" t="s">
        <v>44</v>
      </c>
      <c r="B121" s="276"/>
      <c r="C121" s="277"/>
      <c r="D121" s="275" t="str">
        <f>'Deelnameformulier WK Spel 2026'!G96</f>
        <v>-</v>
      </c>
      <c r="E121" s="276"/>
      <c r="F121" s="277"/>
    </row>
  </sheetData>
  <sheetProtection algorithmName="SHA-512" hashValue="/5D8zk8XF3uAZsiBwUj8tyn3PkTAV4E/HrGo0pIPN81dWdwtSJi7Wa53p+Cg2rU7woa4atS4sfiagpeNQ8MjZQ==" saltValue="JgeXA3aLKhKYQW+54zE4Zg==" spinCount="100000" sheet="1" objects="1" scenarios="1"/>
  <mergeCells count="31">
    <mergeCell ref="A119:C119"/>
    <mergeCell ref="D119:F119"/>
    <mergeCell ref="A120:C120"/>
    <mergeCell ref="D120:F120"/>
    <mergeCell ref="A121:C121"/>
    <mergeCell ref="D121:F121"/>
    <mergeCell ref="A84:B84"/>
    <mergeCell ref="D84:F84"/>
    <mergeCell ref="A85:B85"/>
    <mergeCell ref="D85:F85"/>
    <mergeCell ref="A86:B86"/>
    <mergeCell ref="D86:F86"/>
    <mergeCell ref="A81:B81"/>
    <mergeCell ref="D81:F81"/>
    <mergeCell ref="A82:B82"/>
    <mergeCell ref="D82:F82"/>
    <mergeCell ref="A83:B83"/>
    <mergeCell ref="D83:F83"/>
    <mergeCell ref="A78:B78"/>
    <mergeCell ref="D78:F78"/>
    <mergeCell ref="A79:B79"/>
    <mergeCell ref="D79:F79"/>
    <mergeCell ref="A80:B80"/>
    <mergeCell ref="D80:F80"/>
    <mergeCell ref="A77:B77"/>
    <mergeCell ref="D77:F77"/>
    <mergeCell ref="A1:F1"/>
    <mergeCell ref="A75:B75"/>
    <mergeCell ref="D75:F75"/>
    <mergeCell ref="A76:B76"/>
    <mergeCell ref="D76:F7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EB049-1839-4CDF-BF32-0B1325BBC327}">
  <dimension ref="A1:M49"/>
  <sheetViews>
    <sheetView topLeftCell="A25" workbookViewId="0">
      <selection activeCell="B29" sqref="B29"/>
    </sheetView>
  </sheetViews>
  <sheetFormatPr defaultRowHeight="14.4" x14ac:dyDescent="0.3"/>
  <cols>
    <col min="1" max="1" width="14.21875" style="1" bestFit="1" customWidth="1"/>
    <col min="2" max="2" width="5.6640625" style="1" customWidth="1"/>
    <col min="3" max="3" width="9.6640625" style="1" bestFit="1" customWidth="1"/>
    <col min="4" max="4" width="14.88671875" style="1" customWidth="1"/>
    <col min="5" max="5" width="1.77734375" style="1" bestFit="1" customWidth="1"/>
    <col min="6" max="6" width="14.5546875" style="1" customWidth="1"/>
    <col min="7" max="7" width="9.109375" style="1"/>
    <col min="8" max="8" width="1.77734375" style="1" bestFit="1" customWidth="1"/>
    <col min="9" max="9" width="9.109375" style="1"/>
    <col min="10" max="10" width="10" style="1" bestFit="1" customWidth="1"/>
    <col min="11" max="13" width="9.109375" style="1"/>
  </cols>
  <sheetData>
    <row r="1" spans="1:12" x14ac:dyDescent="0.3">
      <c r="A1" s="267" t="s">
        <v>709</v>
      </c>
      <c r="B1" s="267"/>
      <c r="C1" s="267"/>
      <c r="D1" s="267"/>
      <c r="E1" s="267"/>
      <c r="F1" s="267"/>
      <c r="G1" s="267"/>
      <c r="H1" s="267"/>
      <c r="I1" s="267"/>
      <c r="J1" s="267"/>
    </row>
    <row r="2" spans="1:12" x14ac:dyDescent="0.3">
      <c r="A2" s="1" t="s">
        <v>0</v>
      </c>
      <c r="B2" s="1" t="s">
        <v>1</v>
      </c>
      <c r="C2" s="267" t="s">
        <v>2</v>
      </c>
      <c r="D2" s="267"/>
      <c r="E2" s="267"/>
      <c r="F2" s="267"/>
      <c r="G2" s="267" t="s">
        <v>3</v>
      </c>
      <c r="H2" s="267"/>
      <c r="I2" s="267"/>
      <c r="J2" s="1" t="s">
        <v>106</v>
      </c>
      <c r="K2" s="1" t="s">
        <v>92</v>
      </c>
      <c r="L2" s="1" t="s">
        <v>107</v>
      </c>
    </row>
    <row r="3" spans="1:12" x14ac:dyDescent="0.3">
      <c r="A3" s="30">
        <v>46201</v>
      </c>
      <c r="B3" s="31">
        <v>0.875</v>
      </c>
      <c r="C3" s="1">
        <v>73</v>
      </c>
      <c r="D3" s="1" t="e">
        <f>'Deelnameformulier WK Spel 2026'!E19</f>
        <v>#N/A</v>
      </c>
      <c r="E3" s="2" t="s">
        <v>4</v>
      </c>
      <c r="F3" s="1" t="e">
        <f>'Deelnameformulier WK Spel 2026'!O19</f>
        <v>#N/A</v>
      </c>
      <c r="G3" s="1">
        <f>'Deelnameformulier WK Spel 2026'!O56</f>
        <v>0</v>
      </c>
      <c r="H3" s="1" t="str">
        <f>'Deelnameformulier WK Spel 2026'!P56</f>
        <v>-</v>
      </c>
      <c r="I3" s="1">
        <f>'Deelnameformulier WK Spel 2026'!Q56</f>
        <v>0</v>
      </c>
      <c r="J3" s="1" t="str">
        <f>'Deelnameformulier WK Spel 2026'!S56</f>
        <v>-</v>
      </c>
      <c r="K3" s="1">
        <f>G3-I3</f>
        <v>0</v>
      </c>
      <c r="L3" s="1" t="str">
        <f>_xlfn.IFS(K3&gt;0,D3,K3&lt;0,F3,K3=0,J3)</f>
        <v>-</v>
      </c>
    </row>
    <row r="4" spans="1:12" x14ac:dyDescent="0.3">
      <c r="A4" s="30">
        <v>46202</v>
      </c>
      <c r="B4" s="31">
        <v>0.79166666666666663</v>
      </c>
      <c r="C4" s="1">
        <v>76</v>
      </c>
      <c r="D4" s="1" t="str">
        <f>'Deelnameformulier WK Spel 2026'!Y18</f>
        <v>Brazilië</v>
      </c>
      <c r="E4" s="2" t="s">
        <v>4</v>
      </c>
      <c r="F4" s="1" t="e">
        <f>'Deelnameformulier WK Spel 2026'!Y30</f>
        <v>#N/A</v>
      </c>
      <c r="G4" s="1">
        <f>'Deelnameformulier WK Spel 2026'!O57</f>
        <v>0</v>
      </c>
      <c r="H4" s="1" t="str">
        <f>'Deelnameformulier WK Spel 2026'!P57</f>
        <v>-</v>
      </c>
      <c r="I4" s="1">
        <f>'Deelnameformulier WK Spel 2026'!Q57</f>
        <v>0</v>
      </c>
      <c r="J4" s="1" t="str">
        <f>'Deelnameformulier WK Spel 2026'!S57</f>
        <v>-</v>
      </c>
      <c r="K4" s="1">
        <f t="shared" ref="K4:K18" si="0">G4-I4</f>
        <v>0</v>
      </c>
      <c r="L4" s="1" t="str">
        <f t="shared" ref="L4:L18" si="1">_xlfn.IFS(K4&gt;0,D4,K4&lt;0,F4,K4=0,J4)</f>
        <v>-</v>
      </c>
    </row>
    <row r="5" spans="1:12" x14ac:dyDescent="0.3">
      <c r="A5" s="30">
        <v>46202</v>
      </c>
      <c r="B5" s="31">
        <v>0.9375</v>
      </c>
      <c r="C5" s="1">
        <v>74</v>
      </c>
      <c r="D5" s="1" t="str">
        <f>'Deelnameformulier WK Spel 2026'!O29</f>
        <v>Duitsland</v>
      </c>
      <c r="E5" s="2" t="s">
        <v>4</v>
      </c>
      <c r="F5" s="1" t="e">
        <f>VLOOKUP(C5,Resultaat!C:D,2,FALSE)</f>
        <v>#N/A</v>
      </c>
      <c r="G5" s="1">
        <f>'Deelnameformulier WK Spel 2026'!O58</f>
        <v>0</v>
      </c>
      <c r="H5" s="1" t="str">
        <f>'Deelnameformulier WK Spel 2026'!P58</f>
        <v>-</v>
      </c>
      <c r="I5" s="1">
        <f>'Deelnameformulier WK Spel 2026'!Q58</f>
        <v>0</v>
      </c>
      <c r="J5" s="1" t="str">
        <f>'Deelnameformulier WK Spel 2026'!S58</f>
        <v>-</v>
      </c>
      <c r="K5" s="1">
        <f t="shared" si="0"/>
        <v>0</v>
      </c>
      <c r="L5" s="1" t="str">
        <f t="shared" si="1"/>
        <v>-</v>
      </c>
    </row>
    <row r="6" spans="1:12" x14ac:dyDescent="0.3">
      <c r="A6" s="30">
        <v>46203</v>
      </c>
      <c r="B6" s="31">
        <v>0.125</v>
      </c>
      <c r="C6" s="1">
        <v>75</v>
      </c>
      <c r="D6" s="1" t="str">
        <f>'Deelnameformulier WK Spel 2026'!Y29</f>
        <v>Nederland</v>
      </c>
      <c r="E6" s="2" t="s">
        <v>4</v>
      </c>
      <c r="F6" s="1" t="e">
        <f>'Deelnameformulier WK Spel 2026'!Y19</f>
        <v>#N/A</v>
      </c>
      <c r="G6" s="1">
        <f>'Deelnameformulier WK Spel 2026'!O59</f>
        <v>0</v>
      </c>
      <c r="H6" s="1" t="str">
        <f>'Deelnameformulier WK Spel 2026'!P59</f>
        <v>-</v>
      </c>
      <c r="I6" s="1">
        <f>'Deelnameformulier WK Spel 2026'!Q59</f>
        <v>0</v>
      </c>
      <c r="J6" s="1" t="str">
        <f>'Deelnameformulier WK Spel 2026'!S59</f>
        <v>-</v>
      </c>
      <c r="K6" s="1">
        <f t="shared" si="0"/>
        <v>0</v>
      </c>
      <c r="L6" s="1" t="str">
        <f t="shared" si="1"/>
        <v>-</v>
      </c>
    </row>
    <row r="7" spans="1:12" x14ac:dyDescent="0.3">
      <c r="A7" s="30">
        <v>46203</v>
      </c>
      <c r="B7" s="31">
        <v>0.79166666666666663</v>
      </c>
      <c r="C7" s="1">
        <v>78</v>
      </c>
      <c r="D7" s="1" t="e">
        <f>'Deelnameformulier WK Spel 2026'!O30</f>
        <v>#N/A</v>
      </c>
      <c r="E7" s="2" t="s">
        <v>4</v>
      </c>
      <c r="F7" s="1" t="e">
        <f>'Deelnameformulier WK Spel 2026'!Y41</f>
        <v>#N/A</v>
      </c>
      <c r="G7" s="1">
        <f>'Deelnameformulier WK Spel 2026'!O60</f>
        <v>0</v>
      </c>
      <c r="H7" s="1" t="str">
        <f>'Deelnameformulier WK Spel 2026'!P60</f>
        <v>-</v>
      </c>
      <c r="I7" s="1">
        <f>'Deelnameformulier WK Spel 2026'!Q60</f>
        <v>0</v>
      </c>
      <c r="J7" s="1" t="str">
        <f>'Deelnameformulier WK Spel 2026'!S60</f>
        <v>-</v>
      </c>
      <c r="K7" s="1">
        <f t="shared" si="0"/>
        <v>0</v>
      </c>
      <c r="L7" s="1" t="str">
        <f t="shared" si="1"/>
        <v>-</v>
      </c>
    </row>
    <row r="8" spans="1:12" x14ac:dyDescent="0.3">
      <c r="A8" s="30">
        <v>46203</v>
      </c>
      <c r="B8" s="31">
        <v>0.95833333333333337</v>
      </c>
      <c r="C8" s="1">
        <v>77</v>
      </c>
      <c r="D8" s="1" t="str">
        <f>'Deelnameformulier WK Spel 2026'!Y40</f>
        <v>Frankrijk</v>
      </c>
      <c r="E8" s="2" t="s">
        <v>4</v>
      </c>
      <c r="F8" s="1" t="e">
        <f>VLOOKUP(C8,Resultaat!C:D,2,FALSE)</f>
        <v>#N/A</v>
      </c>
      <c r="G8" s="1">
        <f>'Deelnameformulier WK Spel 2026'!O61</f>
        <v>0</v>
      </c>
      <c r="H8" s="1" t="str">
        <f>'Deelnameformulier WK Spel 2026'!P61</f>
        <v>-</v>
      </c>
      <c r="I8" s="1">
        <f>'Deelnameformulier WK Spel 2026'!Q61</f>
        <v>0</v>
      </c>
      <c r="J8" s="1" t="str">
        <f>'Deelnameformulier WK Spel 2026'!S61</f>
        <v>-</v>
      </c>
      <c r="K8" s="1">
        <f t="shared" si="0"/>
        <v>0</v>
      </c>
      <c r="L8" s="1" t="str">
        <f t="shared" si="1"/>
        <v>-</v>
      </c>
    </row>
    <row r="9" spans="1:12" x14ac:dyDescent="0.3">
      <c r="A9" s="30">
        <v>46204</v>
      </c>
      <c r="B9" s="31">
        <v>0.125</v>
      </c>
      <c r="C9" s="1">
        <v>79</v>
      </c>
      <c r="D9" s="1" t="str">
        <f>'Deelnameformulier WK Spel 2026'!E18</f>
        <v>Mexico</v>
      </c>
      <c r="E9" s="2" t="s">
        <v>4</v>
      </c>
      <c r="F9" s="1" t="e">
        <f>VLOOKUP(C9,Resultaat!C:D,2,FALSE)</f>
        <v>#N/A</v>
      </c>
      <c r="G9" s="1">
        <f>'Deelnameformulier WK Spel 2026'!O62</f>
        <v>0</v>
      </c>
      <c r="H9" s="1" t="str">
        <f>'Deelnameformulier WK Spel 2026'!P62</f>
        <v>-</v>
      </c>
      <c r="I9" s="1">
        <f>'Deelnameformulier WK Spel 2026'!Q62</f>
        <v>0</v>
      </c>
      <c r="J9" s="1" t="str">
        <f>'Deelnameformulier WK Spel 2026'!S62</f>
        <v>-</v>
      </c>
      <c r="K9" s="1">
        <f t="shared" si="0"/>
        <v>0</v>
      </c>
      <c r="L9" s="1" t="str">
        <f t="shared" si="1"/>
        <v>-</v>
      </c>
    </row>
    <row r="10" spans="1:12" x14ac:dyDescent="0.3">
      <c r="A10" s="30">
        <v>46204</v>
      </c>
      <c r="B10" s="31">
        <v>0.75</v>
      </c>
      <c r="C10" s="1">
        <v>80</v>
      </c>
      <c r="D10" s="1" t="str">
        <f>'Deelnameformulier WK Spel 2026'!Y51</f>
        <v>Engeland</v>
      </c>
      <c r="E10" s="2" t="s">
        <v>4</v>
      </c>
      <c r="F10" s="1" t="e">
        <f>VLOOKUP(C10,Resultaat!C:D,2,FALSE)</f>
        <v>#N/A</v>
      </c>
      <c r="G10" s="1">
        <f>'Deelnameformulier WK Spel 2026'!O63</f>
        <v>0</v>
      </c>
      <c r="H10" s="1" t="str">
        <f>'Deelnameformulier WK Spel 2026'!P63</f>
        <v>-</v>
      </c>
      <c r="I10" s="1">
        <f>'Deelnameformulier WK Spel 2026'!Q63</f>
        <v>0</v>
      </c>
      <c r="J10" s="1" t="str">
        <f>'Deelnameformulier WK Spel 2026'!S63</f>
        <v>-</v>
      </c>
      <c r="K10" s="1">
        <f t="shared" si="0"/>
        <v>0</v>
      </c>
      <c r="L10" s="1" t="str">
        <f t="shared" si="1"/>
        <v>-</v>
      </c>
    </row>
    <row r="11" spans="1:12" x14ac:dyDescent="0.3">
      <c r="A11" s="30">
        <v>46204</v>
      </c>
      <c r="B11" s="31">
        <v>0.91666666666666663</v>
      </c>
      <c r="C11" s="1">
        <v>82</v>
      </c>
      <c r="D11" s="1" t="str">
        <f>'Deelnameformulier WK Spel 2026'!E40</f>
        <v>België</v>
      </c>
      <c r="E11" s="2" t="s">
        <v>4</v>
      </c>
      <c r="F11" s="1" t="e">
        <f>VLOOKUP(C11,Resultaat!C:D,2,FALSE)</f>
        <v>#N/A</v>
      </c>
      <c r="G11" s="1">
        <f>'Deelnameformulier WK Spel 2026'!O64</f>
        <v>0</v>
      </c>
      <c r="H11" s="1" t="str">
        <f>'Deelnameformulier WK Spel 2026'!P64</f>
        <v>-</v>
      </c>
      <c r="I11" s="1">
        <f>'Deelnameformulier WK Spel 2026'!Q64</f>
        <v>0</v>
      </c>
      <c r="J11" s="1" t="str">
        <f>'Deelnameformulier WK Spel 2026'!S64</f>
        <v>-</v>
      </c>
      <c r="K11" s="1">
        <f t="shared" si="0"/>
        <v>0</v>
      </c>
      <c r="L11" s="1" t="str">
        <f t="shared" si="1"/>
        <v>-</v>
      </c>
    </row>
    <row r="12" spans="1:12" x14ac:dyDescent="0.3">
      <c r="A12" s="30">
        <v>46205</v>
      </c>
      <c r="B12" s="31">
        <v>8.3333333333333329E-2</v>
      </c>
      <c r="C12" s="1">
        <v>81</v>
      </c>
      <c r="D12" s="1" t="str">
        <f>'Deelnameformulier WK Spel 2026'!E29</f>
        <v>USA</v>
      </c>
      <c r="E12" s="2" t="s">
        <v>4</v>
      </c>
      <c r="F12" s="1" t="e">
        <f>VLOOKUP(C12,Resultaat!C:D,2,FALSE)</f>
        <v>#N/A</v>
      </c>
      <c r="G12" s="1">
        <f>'Deelnameformulier WK Spel 2026'!O65</f>
        <v>0</v>
      </c>
      <c r="H12" s="1" t="str">
        <f>'Deelnameformulier WK Spel 2026'!P65</f>
        <v>-</v>
      </c>
      <c r="I12" s="1">
        <f>'Deelnameformulier WK Spel 2026'!Q65</f>
        <v>0</v>
      </c>
      <c r="J12" s="1" t="str">
        <f>'Deelnameformulier WK Spel 2026'!S65</f>
        <v>-</v>
      </c>
      <c r="K12" s="1">
        <f t="shared" si="0"/>
        <v>0</v>
      </c>
      <c r="L12" s="1" t="str">
        <f t="shared" si="1"/>
        <v>-</v>
      </c>
    </row>
    <row r="13" spans="1:12" x14ac:dyDescent="0.3">
      <c r="A13" s="30">
        <v>46205</v>
      </c>
      <c r="B13" s="31">
        <v>0.875</v>
      </c>
      <c r="C13" s="1">
        <v>84</v>
      </c>
      <c r="D13" s="1" t="str">
        <f>'Deelnameformulier WK Spel 2026'!O40</f>
        <v>Spanje</v>
      </c>
      <c r="E13" s="2" t="s">
        <v>4</v>
      </c>
      <c r="F13" s="1" t="e">
        <f>'Deelnameformulier WK Spel 2026'!E52</f>
        <v>#N/A</v>
      </c>
      <c r="G13" s="1">
        <f>'Deelnameformulier WK Spel 2026'!O66</f>
        <v>0</v>
      </c>
      <c r="H13" s="1" t="str">
        <f>'Deelnameformulier WK Spel 2026'!P66</f>
        <v>-</v>
      </c>
      <c r="I13" s="1">
        <f>'Deelnameformulier WK Spel 2026'!Q66</f>
        <v>0</v>
      </c>
      <c r="J13" s="1" t="str">
        <f>'Deelnameformulier WK Spel 2026'!S66</f>
        <v>-</v>
      </c>
      <c r="K13" s="1">
        <f t="shared" si="0"/>
        <v>0</v>
      </c>
      <c r="L13" s="1" t="str">
        <f t="shared" si="1"/>
        <v>-</v>
      </c>
    </row>
    <row r="14" spans="1:12" x14ac:dyDescent="0.3">
      <c r="A14" s="30">
        <v>46206</v>
      </c>
      <c r="B14" s="31">
        <v>4.1666666666666664E-2</v>
      </c>
      <c r="C14" s="1">
        <v>83</v>
      </c>
      <c r="D14" s="1" t="e">
        <f>'Deelnameformulier WK Spel 2026'!O52</f>
        <v>#N/A</v>
      </c>
      <c r="E14" s="2" t="s">
        <v>4</v>
      </c>
      <c r="F14" s="1" t="e">
        <f>'Deelnameformulier WK Spel 2026'!Y52</f>
        <v>#N/A</v>
      </c>
      <c r="G14" s="1">
        <f>'Deelnameformulier WK Spel 2026'!O67</f>
        <v>0</v>
      </c>
      <c r="H14" s="1" t="str">
        <f>'Deelnameformulier WK Spel 2026'!P67</f>
        <v>-</v>
      </c>
      <c r="I14" s="1">
        <f>'Deelnameformulier WK Spel 2026'!Q67</f>
        <v>0</v>
      </c>
      <c r="J14" s="1" t="str">
        <f>'Deelnameformulier WK Spel 2026'!S67</f>
        <v>-</v>
      </c>
      <c r="K14" s="1">
        <f t="shared" si="0"/>
        <v>0</v>
      </c>
      <c r="L14" s="1" t="str">
        <f t="shared" si="1"/>
        <v>-</v>
      </c>
    </row>
    <row r="15" spans="1:12" x14ac:dyDescent="0.3">
      <c r="A15" s="30">
        <v>46206</v>
      </c>
      <c r="B15" s="31">
        <v>0.20833333333333334</v>
      </c>
      <c r="C15" s="1">
        <v>85</v>
      </c>
      <c r="D15" s="1" t="str">
        <f>'Deelnameformulier WK Spel 2026'!O18</f>
        <v>Canada</v>
      </c>
      <c r="E15" s="2" t="s">
        <v>4</v>
      </c>
      <c r="F15" s="1" t="e">
        <f>VLOOKUP(C15,Resultaat!C:D,2,FALSE)</f>
        <v>#N/A</v>
      </c>
      <c r="G15" s="1">
        <f>'Deelnameformulier WK Spel 2026'!O68</f>
        <v>0</v>
      </c>
      <c r="H15" s="1" t="str">
        <f>'Deelnameformulier WK Spel 2026'!P68</f>
        <v>-</v>
      </c>
      <c r="I15" s="1">
        <f>'Deelnameformulier WK Spel 2026'!Q68</f>
        <v>0</v>
      </c>
      <c r="J15" s="1" t="str">
        <f>'Deelnameformulier WK Spel 2026'!S68</f>
        <v>-</v>
      </c>
      <c r="K15" s="1">
        <f t="shared" si="0"/>
        <v>0</v>
      </c>
      <c r="L15" s="1" t="str">
        <f t="shared" si="1"/>
        <v>-</v>
      </c>
    </row>
    <row r="16" spans="1:12" x14ac:dyDescent="0.3">
      <c r="A16" s="30">
        <v>46206</v>
      </c>
      <c r="B16" s="31">
        <v>0.83333333333333337</v>
      </c>
      <c r="C16" s="1">
        <v>88</v>
      </c>
      <c r="D16" s="1" t="e">
        <f>'Deelnameformulier WK Spel 2026'!E30</f>
        <v>#N/A</v>
      </c>
      <c r="E16" s="2" t="s">
        <v>4</v>
      </c>
      <c r="F16" s="1" t="e">
        <f>'Deelnameformulier WK Spel 2026'!E41</f>
        <v>#N/A</v>
      </c>
      <c r="G16" s="1">
        <f>'Deelnameformulier WK Spel 2026'!O69</f>
        <v>0</v>
      </c>
      <c r="H16" s="1" t="str">
        <f>'Deelnameformulier WK Spel 2026'!P69</f>
        <v>-</v>
      </c>
      <c r="I16" s="1">
        <f>'Deelnameformulier WK Spel 2026'!Q69</f>
        <v>0</v>
      </c>
      <c r="J16" s="1" t="str">
        <f>'Deelnameformulier WK Spel 2026'!S69</f>
        <v>-</v>
      </c>
      <c r="K16" s="1">
        <f t="shared" si="0"/>
        <v>0</v>
      </c>
      <c r="L16" s="1" t="str">
        <f t="shared" si="1"/>
        <v>-</v>
      </c>
    </row>
    <row r="17" spans="1:12" x14ac:dyDescent="0.3">
      <c r="A17" s="30">
        <v>46207</v>
      </c>
      <c r="B17" s="31">
        <v>0</v>
      </c>
      <c r="C17" s="1">
        <v>86</v>
      </c>
      <c r="D17" s="1" t="str">
        <f>'Deelnameformulier WK Spel 2026'!E51</f>
        <v>Argentinië</v>
      </c>
      <c r="E17" s="2" t="s">
        <v>4</v>
      </c>
      <c r="F17" s="1" t="e">
        <f>'Deelnameformulier WK Spel 2026'!O41</f>
        <v>#N/A</v>
      </c>
      <c r="G17" s="1">
        <f>'Deelnameformulier WK Spel 2026'!O70</f>
        <v>0</v>
      </c>
      <c r="H17" s="1" t="str">
        <f>'Deelnameformulier WK Spel 2026'!P70</f>
        <v>-</v>
      </c>
      <c r="I17" s="1">
        <f>'Deelnameformulier WK Spel 2026'!Q70</f>
        <v>0</v>
      </c>
      <c r="J17" s="1" t="str">
        <f>'Deelnameformulier WK Spel 2026'!S70</f>
        <v>-</v>
      </c>
      <c r="K17" s="1">
        <f t="shared" si="0"/>
        <v>0</v>
      </c>
      <c r="L17" s="1" t="str">
        <f t="shared" si="1"/>
        <v>-</v>
      </c>
    </row>
    <row r="18" spans="1:12" x14ac:dyDescent="0.3">
      <c r="A18" s="30">
        <v>46207</v>
      </c>
      <c r="B18" s="31">
        <v>0.14583333333333334</v>
      </c>
      <c r="C18" s="1">
        <v>87</v>
      </c>
      <c r="D18" s="1" t="str">
        <f>'Deelnameformulier WK Spel 2026'!O51</f>
        <v>Portugal</v>
      </c>
      <c r="E18" s="2" t="s">
        <v>4</v>
      </c>
      <c r="F18" s="1" t="e">
        <f>VLOOKUP(C18,Resultaat!C:D,2,FALSE)</f>
        <v>#N/A</v>
      </c>
      <c r="G18" s="1">
        <f>'Deelnameformulier WK Spel 2026'!O71</f>
        <v>0</v>
      </c>
      <c r="H18" s="1" t="str">
        <f>'Deelnameformulier WK Spel 2026'!P71</f>
        <v>-</v>
      </c>
      <c r="I18" s="1">
        <f>'Deelnameformulier WK Spel 2026'!Q71</f>
        <v>0</v>
      </c>
      <c r="J18" s="1" t="str">
        <f>'Deelnameformulier WK Spel 2026'!S71</f>
        <v>-</v>
      </c>
      <c r="K18" s="1">
        <f t="shared" si="0"/>
        <v>0</v>
      </c>
      <c r="L18" s="1" t="str">
        <f t="shared" si="1"/>
        <v>-</v>
      </c>
    </row>
    <row r="19" spans="1:12" x14ac:dyDescent="0.3">
      <c r="H19" s="2"/>
    </row>
    <row r="20" spans="1:12" x14ac:dyDescent="0.3">
      <c r="A20" s="267" t="s">
        <v>62</v>
      </c>
      <c r="B20" s="267"/>
      <c r="C20" s="267"/>
      <c r="D20" s="267"/>
      <c r="E20" s="267"/>
      <c r="F20" s="267"/>
      <c r="G20" s="267"/>
      <c r="H20" s="267"/>
      <c r="I20" s="267"/>
      <c r="J20" s="267"/>
    </row>
    <row r="21" spans="1:12" x14ac:dyDescent="0.3">
      <c r="A21" s="1" t="s">
        <v>0</v>
      </c>
      <c r="B21" s="1" t="s">
        <v>1</v>
      </c>
      <c r="C21" s="267" t="s">
        <v>2</v>
      </c>
      <c r="D21" s="267"/>
      <c r="E21" s="267"/>
      <c r="F21" s="267"/>
      <c r="G21" s="267" t="s">
        <v>3</v>
      </c>
      <c r="H21" s="267"/>
      <c r="I21" s="267"/>
      <c r="J21" s="1" t="s">
        <v>106</v>
      </c>
      <c r="K21" s="1" t="s">
        <v>92</v>
      </c>
      <c r="L21" s="1" t="s">
        <v>107</v>
      </c>
    </row>
    <row r="22" spans="1:12" x14ac:dyDescent="0.3">
      <c r="A22" s="30">
        <v>46207</v>
      </c>
      <c r="B22" s="31">
        <v>0.79166666666666663</v>
      </c>
      <c r="C22" s="1">
        <v>90</v>
      </c>
      <c r="D22" s="1" t="str">
        <f>L3</f>
        <v>-</v>
      </c>
      <c r="E22" s="2" t="s">
        <v>4</v>
      </c>
      <c r="F22" s="1" t="str">
        <f>L6</f>
        <v>-</v>
      </c>
      <c r="G22" s="1">
        <f>'Deelnameformulier WK Spel 2026'!O73</f>
        <v>0</v>
      </c>
      <c r="H22" s="2" t="s">
        <v>4</v>
      </c>
      <c r="I22" s="1">
        <f>'Deelnameformulier WK Spel 2026'!Q73</f>
        <v>0</v>
      </c>
      <c r="J22" s="1" t="str">
        <f>'Deelnameformulier WK Spel 2026'!S73</f>
        <v>-</v>
      </c>
      <c r="K22" s="1">
        <f t="shared" ref="K22:K29" si="2">G22-I22</f>
        <v>0</v>
      </c>
      <c r="L22" s="1" t="str">
        <f>_xlfn.IFS(K22&gt;0,D22,K22&lt;0,F22,K22=0,J22)</f>
        <v>-</v>
      </c>
    </row>
    <row r="23" spans="1:12" x14ac:dyDescent="0.3">
      <c r="A23" s="30">
        <v>46207</v>
      </c>
      <c r="B23" s="31">
        <v>0.95833333333333337</v>
      </c>
      <c r="C23" s="1">
        <v>89</v>
      </c>
      <c r="D23" s="1" t="str">
        <f>L5</f>
        <v>-</v>
      </c>
      <c r="E23" s="2" t="s">
        <v>4</v>
      </c>
      <c r="F23" s="1" t="str">
        <f>L8</f>
        <v>-</v>
      </c>
      <c r="G23" s="1">
        <f>'Deelnameformulier WK Spel 2026'!O74</f>
        <v>0</v>
      </c>
      <c r="H23" s="2" t="s">
        <v>4</v>
      </c>
      <c r="I23" s="1">
        <f>'Deelnameformulier WK Spel 2026'!Q74</f>
        <v>0</v>
      </c>
      <c r="J23" s="1" t="str">
        <f>'Deelnameformulier WK Spel 2026'!S74</f>
        <v>-</v>
      </c>
      <c r="K23" s="1">
        <f t="shared" si="2"/>
        <v>0</v>
      </c>
      <c r="L23" s="1" t="str">
        <f t="shared" ref="L23:L29" si="3">_xlfn.IFS(K23&gt;0,D23,K23&lt;0,F23,K23=0,J23)</f>
        <v>-</v>
      </c>
    </row>
    <row r="24" spans="1:12" x14ac:dyDescent="0.3">
      <c r="A24" s="30">
        <v>46208</v>
      </c>
      <c r="B24" s="31">
        <v>0.91666666666666663</v>
      </c>
      <c r="C24" s="1">
        <v>91</v>
      </c>
      <c r="D24" s="1" t="str">
        <f>L4</f>
        <v>-</v>
      </c>
      <c r="E24" s="2" t="s">
        <v>4</v>
      </c>
      <c r="F24" s="1" t="str">
        <f>L7</f>
        <v>-</v>
      </c>
      <c r="G24" s="1">
        <f>'Deelnameformulier WK Spel 2026'!O75</f>
        <v>0</v>
      </c>
      <c r="H24" s="2" t="s">
        <v>4</v>
      </c>
      <c r="I24" s="1">
        <f>'Deelnameformulier WK Spel 2026'!Q75</f>
        <v>0</v>
      </c>
      <c r="J24" s="1" t="str">
        <f>'Deelnameformulier WK Spel 2026'!S75</f>
        <v>-</v>
      </c>
      <c r="K24" s="1">
        <f t="shared" si="2"/>
        <v>0</v>
      </c>
      <c r="L24" s="1" t="str">
        <f t="shared" si="3"/>
        <v>-</v>
      </c>
    </row>
    <row r="25" spans="1:12" x14ac:dyDescent="0.3">
      <c r="A25" s="30">
        <v>46209</v>
      </c>
      <c r="B25" s="31">
        <v>8.3333333333333329E-2</v>
      </c>
      <c r="C25" s="1">
        <v>92</v>
      </c>
      <c r="D25" s="1" t="str">
        <f>L9</f>
        <v>-</v>
      </c>
      <c r="E25" s="2" t="s">
        <v>4</v>
      </c>
      <c r="F25" s="1" t="str">
        <f>L10</f>
        <v>-</v>
      </c>
      <c r="G25" s="1">
        <f>'Deelnameformulier WK Spel 2026'!O76</f>
        <v>0</v>
      </c>
      <c r="H25" s="2" t="s">
        <v>4</v>
      </c>
      <c r="I25" s="1">
        <f>'Deelnameformulier WK Spel 2026'!Q76</f>
        <v>0</v>
      </c>
      <c r="J25" s="1" t="str">
        <f>'Deelnameformulier WK Spel 2026'!S76</f>
        <v>-</v>
      </c>
      <c r="K25" s="1">
        <f t="shared" si="2"/>
        <v>0</v>
      </c>
      <c r="L25" s="1" t="str">
        <f t="shared" si="3"/>
        <v>-</v>
      </c>
    </row>
    <row r="26" spans="1:12" x14ac:dyDescent="0.3">
      <c r="A26" s="30">
        <v>46209</v>
      </c>
      <c r="B26" s="31">
        <v>0.875</v>
      </c>
      <c r="C26" s="1">
        <v>93</v>
      </c>
      <c r="D26" s="1" t="str">
        <f>L14</f>
        <v>-</v>
      </c>
      <c r="E26" s="2" t="s">
        <v>4</v>
      </c>
      <c r="F26" s="1" t="str">
        <f>L13</f>
        <v>-</v>
      </c>
      <c r="G26" s="1">
        <f>'Deelnameformulier WK Spel 2026'!O77</f>
        <v>0</v>
      </c>
      <c r="H26" s="2" t="s">
        <v>4</v>
      </c>
      <c r="I26" s="1">
        <f>'Deelnameformulier WK Spel 2026'!Q77</f>
        <v>0</v>
      </c>
      <c r="J26" s="1" t="str">
        <f>'Deelnameformulier WK Spel 2026'!S77</f>
        <v>-</v>
      </c>
      <c r="K26" s="1">
        <f t="shared" si="2"/>
        <v>0</v>
      </c>
      <c r="L26" s="1" t="str">
        <f t="shared" si="3"/>
        <v>-</v>
      </c>
    </row>
    <row r="27" spans="1:12" x14ac:dyDescent="0.3">
      <c r="A27" s="30">
        <v>46210</v>
      </c>
      <c r="B27" s="31">
        <v>8.3333333333333329E-2</v>
      </c>
      <c r="C27" s="1">
        <v>94</v>
      </c>
      <c r="D27" s="1" t="str">
        <f>L12</f>
        <v>-</v>
      </c>
      <c r="E27" s="2" t="s">
        <v>4</v>
      </c>
      <c r="F27" s="1" t="str">
        <f>L11</f>
        <v>-</v>
      </c>
      <c r="G27" s="1">
        <f>'Deelnameformulier WK Spel 2026'!O78</f>
        <v>0</v>
      </c>
      <c r="H27" s="2" t="s">
        <v>4</v>
      </c>
      <c r="I27" s="1">
        <f>'Deelnameformulier WK Spel 2026'!Q78</f>
        <v>0</v>
      </c>
      <c r="J27" s="1" t="str">
        <f>'Deelnameformulier WK Spel 2026'!S78</f>
        <v>-</v>
      </c>
      <c r="K27" s="1">
        <f t="shared" si="2"/>
        <v>0</v>
      </c>
      <c r="L27" s="1" t="str">
        <f t="shared" si="3"/>
        <v>-</v>
      </c>
    </row>
    <row r="28" spans="1:12" x14ac:dyDescent="0.3">
      <c r="A28" s="30">
        <v>46210</v>
      </c>
      <c r="B28" s="31">
        <v>0.75</v>
      </c>
      <c r="C28" s="1">
        <v>95</v>
      </c>
      <c r="D28" s="1" t="str">
        <f>L17</f>
        <v>-</v>
      </c>
      <c r="E28" s="2" t="s">
        <v>4</v>
      </c>
      <c r="F28" s="1" t="str">
        <f>L16</f>
        <v>-</v>
      </c>
      <c r="G28" s="1">
        <f>'Deelnameformulier WK Spel 2026'!O79</f>
        <v>0</v>
      </c>
      <c r="H28" s="2" t="s">
        <v>4</v>
      </c>
      <c r="I28" s="1">
        <f>'Deelnameformulier WK Spel 2026'!Q79</f>
        <v>0</v>
      </c>
      <c r="J28" s="1" t="str">
        <f>'Deelnameformulier WK Spel 2026'!S79</f>
        <v>-</v>
      </c>
      <c r="K28" s="1">
        <f t="shared" si="2"/>
        <v>0</v>
      </c>
      <c r="L28" s="1" t="str">
        <f t="shared" si="3"/>
        <v>-</v>
      </c>
    </row>
    <row r="29" spans="1:12" x14ac:dyDescent="0.3">
      <c r="A29" s="30">
        <v>46210</v>
      </c>
      <c r="B29" s="31">
        <v>0.91666666666666663</v>
      </c>
      <c r="C29" s="1">
        <v>96</v>
      </c>
      <c r="D29" s="1" t="str">
        <f>L15</f>
        <v>-</v>
      </c>
      <c r="E29" s="2" t="s">
        <v>4</v>
      </c>
      <c r="F29" s="1" t="str">
        <f>L18</f>
        <v>-</v>
      </c>
      <c r="G29" s="1">
        <f>'Deelnameformulier WK Spel 2026'!O80</f>
        <v>0</v>
      </c>
      <c r="H29" s="2" t="s">
        <v>4</v>
      </c>
      <c r="I29" s="1">
        <f>'Deelnameformulier WK Spel 2026'!Q80</f>
        <v>0</v>
      </c>
      <c r="J29" s="1" t="str">
        <f>'Deelnameformulier WK Spel 2026'!S80</f>
        <v>-</v>
      </c>
      <c r="K29" s="1">
        <f t="shared" si="2"/>
        <v>0</v>
      </c>
      <c r="L29" s="1" t="str">
        <f t="shared" si="3"/>
        <v>-</v>
      </c>
    </row>
    <row r="31" spans="1:12" x14ac:dyDescent="0.3">
      <c r="A31" s="267" t="s">
        <v>69</v>
      </c>
      <c r="B31" s="267"/>
      <c r="C31" s="267"/>
      <c r="D31" s="267"/>
      <c r="E31" s="267"/>
      <c r="F31" s="267"/>
      <c r="G31" s="267"/>
      <c r="H31" s="267"/>
      <c r="I31" s="267"/>
      <c r="J31" s="267"/>
    </row>
    <row r="32" spans="1:12" x14ac:dyDescent="0.3">
      <c r="A32" s="1" t="s">
        <v>0</v>
      </c>
      <c r="B32" s="1" t="s">
        <v>1</v>
      </c>
      <c r="C32" s="267" t="s">
        <v>2</v>
      </c>
      <c r="D32" s="267"/>
      <c r="E32" s="267"/>
      <c r="F32" s="267"/>
      <c r="G32" s="267" t="s">
        <v>3</v>
      </c>
      <c r="H32" s="267"/>
      <c r="I32" s="267"/>
      <c r="J32" s="1" t="s">
        <v>106</v>
      </c>
      <c r="K32" s="1" t="s">
        <v>92</v>
      </c>
      <c r="L32" s="1" t="s">
        <v>107</v>
      </c>
    </row>
    <row r="33" spans="1:13" x14ac:dyDescent="0.3">
      <c r="A33" s="30">
        <v>46212</v>
      </c>
      <c r="B33" s="31">
        <v>0.91666666666666663</v>
      </c>
      <c r="C33" s="1">
        <v>97</v>
      </c>
      <c r="D33" s="1" t="str">
        <f>L23</f>
        <v>-</v>
      </c>
      <c r="E33" s="2" t="s">
        <v>4</v>
      </c>
      <c r="F33" s="1" t="str">
        <f>L22</f>
        <v>-</v>
      </c>
      <c r="G33" s="1">
        <f>'Deelnameformulier WK Spel 2026'!O82</f>
        <v>0</v>
      </c>
      <c r="H33" s="2" t="s">
        <v>4</v>
      </c>
      <c r="I33" s="1">
        <f>'Deelnameformulier WK Spel 2026'!Q82</f>
        <v>0</v>
      </c>
      <c r="J33" s="1" t="str">
        <f>'Deelnameformulier WK Spel 2026'!S82</f>
        <v>-</v>
      </c>
      <c r="K33" s="1">
        <f>G33-I33</f>
        <v>0</v>
      </c>
      <c r="L33" s="1" t="str">
        <f>_xlfn.IFS(K33&gt;0,D33,K33&lt;0,F33,K33=0,J33)</f>
        <v>-</v>
      </c>
    </row>
    <row r="34" spans="1:13" x14ac:dyDescent="0.3">
      <c r="A34" s="30">
        <v>46213</v>
      </c>
      <c r="B34" s="31">
        <v>0.875</v>
      </c>
      <c r="C34" s="1">
        <v>98</v>
      </c>
      <c r="D34" s="1" t="str">
        <f>L26</f>
        <v>-</v>
      </c>
      <c r="E34" s="2" t="s">
        <v>4</v>
      </c>
      <c r="F34" s="1" t="str">
        <f>L27</f>
        <v>-</v>
      </c>
      <c r="G34" s="1">
        <f>'Deelnameformulier WK Spel 2026'!O83</f>
        <v>0</v>
      </c>
      <c r="H34" s="2" t="s">
        <v>4</v>
      </c>
      <c r="I34" s="1">
        <f>'Deelnameformulier WK Spel 2026'!Q83</f>
        <v>0</v>
      </c>
      <c r="J34" s="1" t="str">
        <f>'Deelnameformulier WK Spel 2026'!S83</f>
        <v>-</v>
      </c>
      <c r="K34" s="1">
        <f>G34-I34</f>
        <v>0</v>
      </c>
      <c r="L34" s="1" t="str">
        <f>_xlfn.IFS(K34&gt;0,D34,K34&lt;0,F34,K34=0,J34)</f>
        <v>-</v>
      </c>
    </row>
    <row r="35" spans="1:13" x14ac:dyDescent="0.3">
      <c r="A35" s="30">
        <v>46214</v>
      </c>
      <c r="B35" s="31">
        <v>0.95833333333333337</v>
      </c>
      <c r="C35" s="1">
        <v>99</v>
      </c>
      <c r="D35" s="1" t="str">
        <f>L24</f>
        <v>-</v>
      </c>
      <c r="E35" s="2" t="s">
        <v>4</v>
      </c>
      <c r="F35" s="1" t="str">
        <f>L25</f>
        <v>-</v>
      </c>
      <c r="G35" s="1">
        <f>'Deelnameformulier WK Spel 2026'!O84</f>
        <v>0</v>
      </c>
      <c r="H35" s="2" t="s">
        <v>4</v>
      </c>
      <c r="I35" s="1">
        <f>'Deelnameformulier WK Spel 2026'!Q84</f>
        <v>0</v>
      </c>
      <c r="J35" s="1" t="str">
        <f>'Deelnameformulier WK Spel 2026'!S84</f>
        <v>-</v>
      </c>
      <c r="K35" s="1">
        <f>G35-I35</f>
        <v>0</v>
      </c>
      <c r="L35" s="1" t="str">
        <f>_xlfn.IFS(K35&gt;0,D35,K35&lt;0,F35,K35=0,J35)</f>
        <v>-</v>
      </c>
    </row>
    <row r="36" spans="1:13" x14ac:dyDescent="0.3">
      <c r="A36" s="30">
        <v>46215</v>
      </c>
      <c r="B36" s="31">
        <v>0.125</v>
      </c>
      <c r="C36" s="1">
        <v>100</v>
      </c>
      <c r="D36" s="1" t="str">
        <f>L28</f>
        <v>-</v>
      </c>
      <c r="E36" s="2" t="s">
        <v>4</v>
      </c>
      <c r="F36" s="1" t="str">
        <f>L29</f>
        <v>-</v>
      </c>
      <c r="G36" s="1">
        <f>'Deelnameformulier WK Spel 2026'!O85</f>
        <v>0</v>
      </c>
      <c r="H36" s="2" t="s">
        <v>4</v>
      </c>
      <c r="I36" s="1">
        <f>'Deelnameformulier WK Spel 2026'!Q85</f>
        <v>0</v>
      </c>
      <c r="J36" s="1" t="str">
        <f>'Deelnameformulier WK Spel 2026'!S85</f>
        <v>-</v>
      </c>
      <c r="K36" s="1">
        <f>G36-I36</f>
        <v>0</v>
      </c>
      <c r="L36" s="1" t="str">
        <f>_xlfn.IFS(K36&gt;0,D36,K36&lt;0,F36,K36=0,J36)</f>
        <v>-</v>
      </c>
    </row>
    <row r="38" spans="1:13" x14ac:dyDescent="0.3">
      <c r="A38" s="267" t="s">
        <v>77</v>
      </c>
      <c r="B38" s="267"/>
      <c r="C38" s="267"/>
      <c r="D38" s="267"/>
      <c r="E38" s="267"/>
      <c r="F38" s="267"/>
      <c r="G38" s="267"/>
      <c r="H38" s="267"/>
      <c r="I38" s="267"/>
      <c r="J38" s="267"/>
    </row>
    <row r="39" spans="1:13" x14ac:dyDescent="0.3">
      <c r="A39" s="1" t="s">
        <v>0</v>
      </c>
      <c r="B39" s="1" t="s">
        <v>1</v>
      </c>
      <c r="C39" s="267" t="s">
        <v>2</v>
      </c>
      <c r="D39" s="267"/>
      <c r="E39" s="267"/>
      <c r="F39" s="267"/>
      <c r="G39" s="267" t="s">
        <v>3</v>
      </c>
      <c r="H39" s="267"/>
      <c r="I39" s="267"/>
      <c r="J39" s="1" t="s">
        <v>106</v>
      </c>
      <c r="K39" s="1" t="s">
        <v>92</v>
      </c>
      <c r="L39" s="1" t="s">
        <v>107</v>
      </c>
      <c r="M39" s="1" t="s">
        <v>108</v>
      </c>
    </row>
    <row r="40" spans="1:13" x14ac:dyDescent="0.3">
      <c r="A40" s="30">
        <v>46217</v>
      </c>
      <c r="B40" s="31">
        <v>0.91666666666666663</v>
      </c>
      <c r="C40" s="1">
        <v>101</v>
      </c>
      <c r="D40" s="1" t="str">
        <f>L33</f>
        <v>-</v>
      </c>
      <c r="E40" s="2" t="s">
        <v>4</v>
      </c>
      <c r="F40" s="1" t="str">
        <f>L34</f>
        <v>-</v>
      </c>
      <c r="G40" s="1">
        <f>'Deelnameformulier WK Spel 2026'!O87</f>
        <v>0</v>
      </c>
      <c r="H40" s="2" t="s">
        <v>4</v>
      </c>
      <c r="I40" s="1">
        <f>'Deelnameformulier WK Spel 2026'!Q87</f>
        <v>0</v>
      </c>
      <c r="J40" s="1" t="str">
        <f>'Deelnameformulier WK Spel 2026'!S87</f>
        <v>-</v>
      </c>
      <c r="K40" s="1">
        <f>G40-I40</f>
        <v>0</v>
      </c>
      <c r="L40" s="1" t="str">
        <f>_xlfn.IFS(K40&gt;0,D40,K40&lt;0,F40,K40=0,J40)</f>
        <v>-</v>
      </c>
      <c r="M40" s="1" t="str">
        <f>_xlfn.IFS(K40&gt;0,F40,K40&lt;0,D40,L40=D40,F40,L40=F40,D40)</f>
        <v>-</v>
      </c>
    </row>
    <row r="41" spans="1:13" x14ac:dyDescent="0.3">
      <c r="A41" s="30">
        <v>46218</v>
      </c>
      <c r="B41" s="31">
        <v>0.875</v>
      </c>
      <c r="C41" s="1">
        <v>102</v>
      </c>
      <c r="D41" s="1" t="str">
        <f>L35</f>
        <v>-</v>
      </c>
      <c r="E41" s="2" t="s">
        <v>4</v>
      </c>
      <c r="F41" s="1" t="str">
        <f>L36</f>
        <v>-</v>
      </c>
      <c r="G41" s="1">
        <f>'Deelnameformulier WK Spel 2026'!O88</f>
        <v>0</v>
      </c>
      <c r="H41" s="2" t="s">
        <v>4</v>
      </c>
      <c r="I41" s="1">
        <f>'Deelnameformulier WK Spel 2026'!Q88</f>
        <v>0</v>
      </c>
      <c r="J41" s="1" t="str">
        <f>'Deelnameformulier WK Spel 2026'!S88</f>
        <v>-</v>
      </c>
      <c r="K41" s="1">
        <f>G41-I41</f>
        <v>0</v>
      </c>
      <c r="L41" s="1" t="str">
        <f>_xlfn.IFS(K41&gt;0,D41,K41&lt;0,F41,K41=0,J41)</f>
        <v>-</v>
      </c>
      <c r="M41" s="1" t="str">
        <f>_xlfn.IFS(K41&gt;0,F41,K41&lt;0,D41,L41=D41,F41,L41=F41,D41)</f>
        <v>-</v>
      </c>
    </row>
    <row r="43" spans="1:13" x14ac:dyDescent="0.3">
      <c r="A43" s="267" t="s">
        <v>81</v>
      </c>
      <c r="B43" s="267"/>
      <c r="C43" s="267"/>
      <c r="D43" s="267"/>
      <c r="E43" s="267"/>
      <c r="F43" s="267"/>
      <c r="G43" s="267"/>
      <c r="H43" s="267"/>
      <c r="I43" s="267"/>
      <c r="J43" s="267"/>
    </row>
    <row r="44" spans="1:13" x14ac:dyDescent="0.3">
      <c r="A44" s="1" t="s">
        <v>0</v>
      </c>
      <c r="B44" s="1" t="s">
        <v>1</v>
      </c>
      <c r="C44" s="267" t="s">
        <v>2</v>
      </c>
      <c r="D44" s="267"/>
      <c r="E44" s="267"/>
      <c r="F44" s="267"/>
      <c r="G44" s="267" t="s">
        <v>3</v>
      </c>
      <c r="H44" s="267"/>
      <c r="I44" s="267"/>
      <c r="J44" s="1" t="s">
        <v>106</v>
      </c>
      <c r="K44" s="1" t="s">
        <v>92</v>
      </c>
      <c r="L44" s="1" t="s">
        <v>107</v>
      </c>
    </row>
    <row r="45" spans="1:13" x14ac:dyDescent="0.3">
      <c r="A45" s="30">
        <v>46221</v>
      </c>
      <c r="B45" s="31">
        <v>0.95833333333333337</v>
      </c>
      <c r="C45" s="1">
        <v>103</v>
      </c>
      <c r="D45" s="1" t="str">
        <f>M40</f>
        <v>-</v>
      </c>
      <c r="E45" s="2" t="s">
        <v>4</v>
      </c>
      <c r="F45" s="1" t="str">
        <f>M41</f>
        <v>-</v>
      </c>
      <c r="G45" s="1">
        <f>'Deelnameformulier WK Spel 2026'!O90</f>
        <v>0</v>
      </c>
      <c r="H45" s="2" t="s">
        <v>4</v>
      </c>
      <c r="I45" s="1">
        <f>'Deelnameformulier WK Spel 2026'!Q90</f>
        <v>0</v>
      </c>
      <c r="J45" s="1" t="str">
        <f>'Deelnameformulier WK Spel 2026'!S90</f>
        <v>-</v>
      </c>
      <c r="K45" s="1">
        <f>G45-I45</f>
        <v>0</v>
      </c>
      <c r="L45" s="1" t="str">
        <f>_xlfn.IFS(K45&gt;0,D45,K45&lt;0,F45,K45=0,J45)</f>
        <v>-</v>
      </c>
    </row>
    <row r="46" spans="1:13" x14ac:dyDescent="0.3">
      <c r="A46" s="30"/>
    </row>
    <row r="47" spans="1:13" x14ac:dyDescent="0.3">
      <c r="A47" s="267" t="s">
        <v>33</v>
      </c>
      <c r="B47" s="267"/>
      <c r="C47" s="267"/>
      <c r="D47" s="267"/>
      <c r="E47" s="267"/>
      <c r="F47" s="267"/>
      <c r="G47" s="267"/>
      <c r="H47" s="267"/>
      <c r="I47" s="267"/>
      <c r="J47" s="267"/>
    </row>
    <row r="48" spans="1:13" x14ac:dyDescent="0.3">
      <c r="A48" s="1" t="s">
        <v>0</v>
      </c>
      <c r="B48" s="1" t="s">
        <v>1</v>
      </c>
      <c r="C48" s="267" t="s">
        <v>2</v>
      </c>
      <c r="D48" s="267"/>
      <c r="E48" s="267"/>
      <c r="F48" s="267"/>
      <c r="G48" s="267" t="s">
        <v>3</v>
      </c>
      <c r="H48" s="267"/>
      <c r="I48" s="267"/>
      <c r="J48" s="1" t="s">
        <v>106</v>
      </c>
      <c r="K48" s="1" t="s">
        <v>92</v>
      </c>
      <c r="L48" s="1" t="s">
        <v>107</v>
      </c>
      <c r="M48" s="1" t="s">
        <v>108</v>
      </c>
    </row>
    <row r="49" spans="1:13" x14ac:dyDescent="0.3">
      <c r="A49" s="30">
        <v>46222</v>
      </c>
      <c r="B49" s="31">
        <v>0.875</v>
      </c>
      <c r="C49" s="1">
        <v>104</v>
      </c>
      <c r="D49" s="1" t="str">
        <f>L40</f>
        <v>-</v>
      </c>
      <c r="E49" s="2" t="s">
        <v>4</v>
      </c>
      <c r="F49" s="1" t="str">
        <f>L41</f>
        <v>-</v>
      </c>
      <c r="G49" s="1">
        <f>'Deelnameformulier WK Spel 2026'!O92</f>
        <v>0</v>
      </c>
      <c r="H49" s="2" t="s">
        <v>4</v>
      </c>
      <c r="I49" s="1">
        <f>'Deelnameformulier WK Spel 2026'!Q92</f>
        <v>0</v>
      </c>
      <c r="J49" s="1" t="str">
        <f>'Deelnameformulier WK Spel 2026'!S92</f>
        <v>-</v>
      </c>
      <c r="K49" s="1">
        <f>G49-I49</f>
        <v>0</v>
      </c>
      <c r="L49" s="1" t="str">
        <f>_xlfn.IFS(K49&gt;0,D49,K49&lt;0,F49,K49=0,J49)</f>
        <v>-</v>
      </c>
      <c r="M49" s="1" t="str">
        <f>_xlfn.IFS(K49&gt;0,F49,K49&lt;0,D49,L49=D49,F49,L49=F49,D49)</f>
        <v>-</v>
      </c>
    </row>
  </sheetData>
  <sheetProtection algorithmName="SHA-512" hashValue="ifwGidBiCbg51QpGF+5KfTcqCnSqTkz1OA/EzH+aa31JOF8ClFLAp4xXAxASlVfYMBt+gUAMdHNDSdWCOrRNGA==" saltValue="WBP/w2t+RWt5Qdtd9UojLg==" spinCount="100000" sheet="1" objects="1" scenarios="1"/>
  <mergeCells count="18">
    <mergeCell ref="C48:F48"/>
    <mergeCell ref="G48:I48"/>
    <mergeCell ref="A47:J47"/>
    <mergeCell ref="A1:J1"/>
    <mergeCell ref="C2:F2"/>
    <mergeCell ref="G2:I2"/>
    <mergeCell ref="A20:J20"/>
    <mergeCell ref="A31:J31"/>
    <mergeCell ref="C21:F21"/>
    <mergeCell ref="G21:I21"/>
    <mergeCell ref="C32:F32"/>
    <mergeCell ref="G32:I32"/>
    <mergeCell ref="C39:F39"/>
    <mergeCell ref="G39:I39"/>
    <mergeCell ref="C44:F44"/>
    <mergeCell ref="G44:I44"/>
    <mergeCell ref="A38:J38"/>
    <mergeCell ref="A43:J4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93E17-7276-4976-96D6-C7BD2C7F4C64}">
  <dimension ref="A1:BM25"/>
  <sheetViews>
    <sheetView workbookViewId="0">
      <selection activeCell="J2" sqref="J2"/>
    </sheetView>
  </sheetViews>
  <sheetFormatPr defaultRowHeight="14.4" x14ac:dyDescent="0.3"/>
  <cols>
    <col min="2" max="2" width="12.88671875" customWidth="1"/>
    <col min="3" max="3" width="7.6640625" customWidth="1"/>
    <col min="4" max="4" width="9.109375" bestFit="1" customWidth="1"/>
    <col min="5" max="5" width="8.77734375" bestFit="1" customWidth="1"/>
    <col min="6" max="6" width="8" customWidth="1"/>
    <col min="7" max="7" width="8.44140625" bestFit="1" customWidth="1"/>
    <col min="8" max="8" width="7.77734375" customWidth="1"/>
    <col min="9" max="9" width="7.77734375" style="1" customWidth="1"/>
  </cols>
  <sheetData>
    <row r="1" spans="1:65" x14ac:dyDescent="0.3">
      <c r="A1" t="s">
        <v>118</v>
      </c>
      <c r="B1" t="s">
        <v>101</v>
      </c>
      <c r="C1" t="s">
        <v>50</v>
      </c>
      <c r="D1" t="s">
        <v>119</v>
      </c>
      <c r="E1" t="s">
        <v>120</v>
      </c>
      <c r="F1" t="s">
        <v>700</v>
      </c>
      <c r="G1" t="s">
        <v>704</v>
      </c>
      <c r="H1" t="s">
        <v>103</v>
      </c>
      <c r="J1" t="s">
        <v>121</v>
      </c>
      <c r="K1" s="267" t="s">
        <v>122</v>
      </c>
      <c r="L1" s="267"/>
      <c r="M1" s="267"/>
      <c r="N1" s="267"/>
      <c r="O1" s="267"/>
      <c r="P1" s="267"/>
      <c r="Q1" s="267"/>
      <c r="R1" s="267"/>
      <c r="S1" s="267"/>
      <c r="T1" s="267"/>
      <c r="U1" s="267"/>
      <c r="V1" s="267" t="s">
        <v>123</v>
      </c>
      <c r="W1" s="267"/>
      <c r="X1" s="267"/>
      <c r="Y1" s="267"/>
      <c r="Z1" s="267"/>
      <c r="AA1" s="267"/>
      <c r="AB1" s="267"/>
      <c r="AC1" s="267"/>
      <c r="AD1" s="267"/>
      <c r="AE1" s="267"/>
      <c r="AF1" s="267"/>
      <c r="AG1" s="267" t="s">
        <v>705</v>
      </c>
      <c r="AH1" s="267"/>
      <c r="AI1" s="267"/>
      <c r="AJ1" s="267"/>
      <c r="AK1" s="267"/>
      <c r="AL1" s="267"/>
      <c r="AM1" s="267"/>
      <c r="AN1" s="267"/>
      <c r="AO1" s="267"/>
      <c r="AP1" s="267"/>
      <c r="AQ1" s="267"/>
      <c r="AR1" s="267" t="s">
        <v>700</v>
      </c>
      <c r="AS1" s="267"/>
      <c r="AT1" s="267"/>
      <c r="AU1" s="267"/>
      <c r="AV1" s="267"/>
      <c r="AW1" s="267"/>
      <c r="AX1" s="267"/>
      <c r="AY1" s="267"/>
      <c r="AZ1" s="267"/>
      <c r="BA1" s="267"/>
      <c r="BB1" s="267"/>
      <c r="BC1" s="267" t="s">
        <v>701</v>
      </c>
      <c r="BD1" s="267"/>
      <c r="BE1" s="267"/>
      <c r="BF1" s="267"/>
      <c r="BG1" s="267"/>
      <c r="BH1" s="267"/>
      <c r="BI1" s="267"/>
      <c r="BJ1" s="267"/>
      <c r="BK1" s="267"/>
      <c r="BL1" s="267"/>
      <c r="BM1" s="267"/>
    </row>
    <row r="2" spans="1:65" x14ac:dyDescent="0.3">
      <c r="A2" t="s">
        <v>10</v>
      </c>
      <c r="B2" t="e">
        <f>VLOOKUP(A15,'Poule A'!A11:N15,4,FALSE)</f>
        <v>#N/A</v>
      </c>
      <c r="C2" t="e">
        <f>VLOOKUP(A15,'Poule A'!A11:N15,6,FALSE)</f>
        <v>#N/A</v>
      </c>
      <c r="D2" t="e">
        <f>VLOOKUP(A15,'Poule A'!A11:N15,8,FALSE)</f>
        <v>#N/A</v>
      </c>
      <c r="E2" t="e">
        <f>VLOOKUP(A15,'Poule A'!A11:N15,9,FALSE)</f>
        <v>#N/A</v>
      </c>
      <c r="F2" t="e">
        <f>VLOOKUP(A15,'Poule A'!A11:N15,13,FALSE)</f>
        <v>#N/A</v>
      </c>
      <c r="G2" t="e">
        <f>VLOOKUP(A15,'Poule A'!A11:N15,14,FALSE)</f>
        <v>#N/A</v>
      </c>
      <c r="H2" t="e">
        <f>RANK(J2,J:J)</f>
        <v>#N/A</v>
      </c>
      <c r="I2" s="1" t="s">
        <v>10</v>
      </c>
      <c r="J2" s="119" t="e">
        <f t="shared" ref="J2:J13" si="0" xml:space="preserve"> SUM(K2:BM2)</f>
        <v>#N/A</v>
      </c>
      <c r="K2" t="e">
        <f>IF(C2&gt;C3,10,0)</f>
        <v>#N/A</v>
      </c>
      <c r="L2" t="e">
        <f>IF(C2&gt;C4,10,0)</f>
        <v>#N/A</v>
      </c>
      <c r="M2" t="e">
        <f>IF(C2&gt;C5,10,0)</f>
        <v>#N/A</v>
      </c>
      <c r="N2" t="e">
        <f>IF(C2&gt;C6,10,0)</f>
        <v>#N/A</v>
      </c>
      <c r="O2" t="e">
        <f>IF(C2&gt;C7,10,0)</f>
        <v>#N/A</v>
      </c>
      <c r="P2" t="e">
        <f>IF(C2&gt;C8,10,0)</f>
        <v>#N/A</v>
      </c>
      <c r="Q2" t="e">
        <f>IF(C2&gt;C9,10,0)</f>
        <v>#N/A</v>
      </c>
      <c r="R2" t="e">
        <f>IF(C2&gt;C10,10,0)</f>
        <v>#N/A</v>
      </c>
      <c r="S2" t="e">
        <f>IF(C2&gt;C11,10,0)</f>
        <v>#N/A</v>
      </c>
      <c r="T2" t="e">
        <f>IF(C2&gt;C12,10,0)</f>
        <v>#N/A</v>
      </c>
      <c r="U2" t="e">
        <f>IF(C2&gt;C13,10,0)</f>
        <v>#N/A</v>
      </c>
      <c r="V2" t="e">
        <f>IF(D2&gt;D3,1,0)</f>
        <v>#N/A</v>
      </c>
      <c r="W2" t="e">
        <f>IF(D2&gt;D4,1,0)</f>
        <v>#N/A</v>
      </c>
      <c r="X2" t="e">
        <f>IF(D2&gt;D5,1,0)</f>
        <v>#N/A</v>
      </c>
      <c r="Y2" t="e">
        <f>IF(D2&gt;D6,1,0)</f>
        <v>#N/A</v>
      </c>
      <c r="Z2" t="e">
        <f>IF(D2&gt;D7,1,0)</f>
        <v>#N/A</v>
      </c>
      <c r="AA2" t="e">
        <f>IF(D2&gt;D8,1,0)</f>
        <v>#N/A</v>
      </c>
      <c r="AB2" t="e">
        <f>IF(D2&gt;D9,1,0)</f>
        <v>#N/A</v>
      </c>
      <c r="AC2" t="e">
        <f>IF(D2&gt;D10,1,0)</f>
        <v>#N/A</v>
      </c>
      <c r="AD2" t="e">
        <f>IF(D2&gt;D11,1,0)</f>
        <v>#N/A</v>
      </c>
      <c r="AE2" t="e">
        <f>IF(D2&gt;D12,1,0)</f>
        <v>#N/A</v>
      </c>
      <c r="AF2" t="e">
        <f>IF(D2&gt;D13,1,0)</f>
        <v>#N/A</v>
      </c>
      <c r="AG2" t="e">
        <f>IF(E2&gt;E3,0.1,0)</f>
        <v>#N/A</v>
      </c>
      <c r="AH2" t="e">
        <f>IF(E2&gt;E4,0.1,0)</f>
        <v>#N/A</v>
      </c>
      <c r="AI2" t="e">
        <f>IF(E2&gt;E5,0.1,0)</f>
        <v>#N/A</v>
      </c>
      <c r="AJ2" t="e">
        <f>IF(E2&gt;E6,0.1,0)</f>
        <v>#N/A</v>
      </c>
      <c r="AK2" t="e">
        <f>IF(E2&gt;E7,0.1,0)</f>
        <v>#N/A</v>
      </c>
      <c r="AL2" t="e">
        <f>IF(E2&gt;E8,0.1,0)</f>
        <v>#N/A</v>
      </c>
      <c r="AM2" t="e">
        <f>IF(E2&gt;E9,0.1,0)</f>
        <v>#N/A</v>
      </c>
      <c r="AN2" t="e">
        <f>IF(E2&gt;E10,0.1,0)</f>
        <v>#N/A</v>
      </c>
      <c r="AO2" t="e">
        <f>IF(E2&gt;E11,0.1,0)</f>
        <v>#N/A</v>
      </c>
      <c r="AP2" t="e">
        <f>IF(E2&gt;E12,0.1,0)</f>
        <v>#N/A</v>
      </c>
      <c r="AQ2" t="e">
        <f>IF(E2&gt;E13,0.1,0)</f>
        <v>#N/A</v>
      </c>
      <c r="AR2" t="e">
        <f>IF(F2&gt;F3,0.01,0)</f>
        <v>#N/A</v>
      </c>
      <c r="AS2" t="e">
        <f>IF(F2&gt;F4,0.01,0)</f>
        <v>#N/A</v>
      </c>
      <c r="AT2" t="e">
        <f>IF(F2&gt;F5,0.01,0)</f>
        <v>#N/A</v>
      </c>
      <c r="AU2" t="e">
        <f>IF(F2&gt;F6,0.01,0)</f>
        <v>#N/A</v>
      </c>
      <c r="AV2" t="e">
        <f>IF(F2&gt;F7,0.01,0)</f>
        <v>#N/A</v>
      </c>
      <c r="AW2" t="e">
        <f>IF(F2&gt;F8,0.01,0)</f>
        <v>#N/A</v>
      </c>
      <c r="AX2" t="e">
        <f>IF(F2&gt;F9,0.01,0)</f>
        <v>#N/A</v>
      </c>
      <c r="AY2" t="e">
        <f>IF(F2&gt;F10,0.01,0)</f>
        <v>#N/A</v>
      </c>
      <c r="AZ2" t="e">
        <f>IF(F2&gt;F11,0.01,0)</f>
        <v>#N/A</v>
      </c>
      <c r="BA2" t="e">
        <f>IF(F2&gt;F12,0.01,0)</f>
        <v>#N/A</v>
      </c>
      <c r="BB2" t="e">
        <f>IF(F2&gt;F13,0.01,0)</f>
        <v>#N/A</v>
      </c>
      <c r="BC2" t="e">
        <f>IF(G2&gt;G3,0.001,0)</f>
        <v>#N/A</v>
      </c>
      <c r="BD2" t="e">
        <f>IF(G2&gt;G4,0.001,0)</f>
        <v>#N/A</v>
      </c>
      <c r="BE2" t="e">
        <f>IF(G2&gt;G5,0.001,0)</f>
        <v>#N/A</v>
      </c>
      <c r="BF2" t="e">
        <f>IF(G2&gt;G6,0.001,0)</f>
        <v>#N/A</v>
      </c>
      <c r="BG2" t="e">
        <f>IF(G2&gt;G7,0.001,0)</f>
        <v>#N/A</v>
      </c>
      <c r="BH2" t="e">
        <f>IF(G2&gt;G8,0.001,0)</f>
        <v>#N/A</v>
      </c>
      <c r="BI2" t="e">
        <f>IF(G2&gt;G9,0.001,0)</f>
        <v>#N/A</v>
      </c>
      <c r="BJ2" t="e">
        <f>IF(G2&gt;G10,0.001,0)</f>
        <v>#N/A</v>
      </c>
      <c r="BK2" t="e">
        <f>IF(G2&gt;G11,0.001,0)</f>
        <v>#N/A</v>
      </c>
      <c r="BL2" t="e">
        <f>IF(G2&gt;G12,0.001,0)</f>
        <v>#N/A</v>
      </c>
      <c r="BM2" t="e">
        <f>IF(G2&gt;G13,0.001,0)</f>
        <v>#N/A</v>
      </c>
    </row>
    <row r="3" spans="1:65" x14ac:dyDescent="0.3">
      <c r="A3" t="s">
        <v>11</v>
      </c>
      <c r="B3" t="e">
        <f>VLOOKUP(A15,'Poule B'!A11:N15,4,FALSE)</f>
        <v>#N/A</v>
      </c>
      <c r="C3" t="e">
        <f>VLOOKUP(A15,'Poule B'!A11:N15,6,FALSE)</f>
        <v>#N/A</v>
      </c>
      <c r="D3" t="e">
        <f>VLOOKUP(A15,'Poule B'!A11:N15,8,FALSE)</f>
        <v>#N/A</v>
      </c>
      <c r="E3" t="e">
        <f>VLOOKUP(A15,'Poule B'!A11:N15,9,FALSE)</f>
        <v>#N/A</v>
      </c>
      <c r="F3" t="e">
        <f>VLOOKUP(A15,'Poule B'!A11:N15,13,FALSE)</f>
        <v>#N/A</v>
      </c>
      <c r="G3" t="e">
        <f>VLOOKUP(A15,'Poule B'!A11:N15,14,FALSE)</f>
        <v>#N/A</v>
      </c>
      <c r="H3" t="e">
        <f t="shared" ref="H3:H13" si="1">RANK(J3,J:J)</f>
        <v>#N/A</v>
      </c>
      <c r="I3" s="1" t="s">
        <v>11</v>
      </c>
      <c r="J3" s="119" t="e">
        <f t="shared" si="0"/>
        <v>#N/A</v>
      </c>
      <c r="K3" t="e">
        <f>IF(C3&gt;C2,10,0)</f>
        <v>#N/A</v>
      </c>
      <c r="L3" t="e">
        <f>IF(C3&gt;C4,10,0)</f>
        <v>#N/A</v>
      </c>
      <c r="M3" t="e">
        <f>IF(C3&gt;C5,10,0)</f>
        <v>#N/A</v>
      </c>
      <c r="N3" t="e">
        <f>IF(C3&gt;C6,10,0)</f>
        <v>#N/A</v>
      </c>
      <c r="O3" t="e">
        <f>IF(C3&gt;C7,10,0)</f>
        <v>#N/A</v>
      </c>
      <c r="P3" t="e">
        <f>IF(C3&gt;C8,10,0)</f>
        <v>#N/A</v>
      </c>
      <c r="Q3" t="e">
        <f>IF(C3&gt;C9,10,0)</f>
        <v>#N/A</v>
      </c>
      <c r="R3" t="e">
        <f>IF(C3&gt;C10,10,0)</f>
        <v>#N/A</v>
      </c>
      <c r="S3" t="e">
        <f>IF(C3&gt;C11,10,0)</f>
        <v>#N/A</v>
      </c>
      <c r="T3" t="e">
        <f>IF(C3&gt;C12,10,0)</f>
        <v>#N/A</v>
      </c>
      <c r="U3" t="e">
        <f>IF(C3&gt;C13,10,0)</f>
        <v>#N/A</v>
      </c>
      <c r="V3" t="e">
        <f>IF(D3&gt;D2,1,0)</f>
        <v>#N/A</v>
      </c>
      <c r="W3" t="e">
        <f>IF(D3&gt;D4,1,0)</f>
        <v>#N/A</v>
      </c>
      <c r="X3" t="e">
        <f>IF(D3&gt;D5,1,0)</f>
        <v>#N/A</v>
      </c>
      <c r="Y3" t="e">
        <f>IF(D3&gt;D6,1,0)</f>
        <v>#N/A</v>
      </c>
      <c r="Z3" t="e">
        <f>IF(D3&gt;D7,1,0)</f>
        <v>#N/A</v>
      </c>
      <c r="AA3" t="e">
        <f>IF(D3&gt;D8,1,0)</f>
        <v>#N/A</v>
      </c>
      <c r="AB3" t="e">
        <f>IF(D3&gt;D9,1,0)</f>
        <v>#N/A</v>
      </c>
      <c r="AC3" t="e">
        <f>IF(D3&gt;D10,1,0)</f>
        <v>#N/A</v>
      </c>
      <c r="AD3" t="e">
        <f>IF(D3&gt;D11,1,0)</f>
        <v>#N/A</v>
      </c>
      <c r="AE3" t="e">
        <f>IF(D3&gt;D12,1,0)</f>
        <v>#N/A</v>
      </c>
      <c r="AF3" t="e">
        <f>IF(D3&gt;D13,1,0)</f>
        <v>#N/A</v>
      </c>
      <c r="AG3" t="e">
        <f>IF(E3&gt;E2,0.1,0)</f>
        <v>#N/A</v>
      </c>
      <c r="AH3" t="e">
        <f>IF(E3&gt;E4,0.1,0)</f>
        <v>#N/A</v>
      </c>
      <c r="AI3" t="e">
        <f>IF(E3&gt;E5,0.1,0)</f>
        <v>#N/A</v>
      </c>
      <c r="AJ3" t="e">
        <f>IF(E3&gt;E6,0.1,0)</f>
        <v>#N/A</v>
      </c>
      <c r="AK3" t="e">
        <f>IF(E3&gt;E7,0.1,0)</f>
        <v>#N/A</v>
      </c>
      <c r="AL3" t="e">
        <f>IF(E3&gt;E8,0.1,0)</f>
        <v>#N/A</v>
      </c>
      <c r="AM3" t="e">
        <f>IF(E3&gt;E9,0.1,0)</f>
        <v>#N/A</v>
      </c>
      <c r="AN3" t="e">
        <f>IF(E3&gt;E10,0.1,0)</f>
        <v>#N/A</v>
      </c>
      <c r="AO3" t="e">
        <f>IF(E3&gt;E11,0.1,0)</f>
        <v>#N/A</v>
      </c>
      <c r="AP3" t="e">
        <f>IF(E3&gt;E12,0.1,0)</f>
        <v>#N/A</v>
      </c>
      <c r="AQ3" t="e">
        <f>IF(E3&gt;E13,0.1,0)</f>
        <v>#N/A</v>
      </c>
      <c r="AR3" t="e">
        <f>IF(F3&gt;F2,0.01,0)</f>
        <v>#N/A</v>
      </c>
      <c r="AS3" t="e">
        <f>IF(F3&gt;F4,0.01,0)</f>
        <v>#N/A</v>
      </c>
      <c r="AT3" t="e">
        <f>IF(F3&gt;F5,0.01,0)</f>
        <v>#N/A</v>
      </c>
      <c r="AU3" t="e">
        <f>IF(F3&gt;F6,0.01,0)</f>
        <v>#N/A</v>
      </c>
      <c r="AV3" t="e">
        <f>IF(F3&gt;F7,0.01,0)</f>
        <v>#N/A</v>
      </c>
      <c r="AW3" t="e">
        <f>IF(F3&gt;F8,0.01,0)</f>
        <v>#N/A</v>
      </c>
      <c r="AX3" t="e">
        <f>IF(F3&gt;F9,0.01,0)</f>
        <v>#N/A</v>
      </c>
      <c r="AY3" t="e">
        <f>IF(F3&gt;F10,0.01,0)</f>
        <v>#N/A</v>
      </c>
      <c r="AZ3" t="e">
        <f>IF(F3&gt;F11,0.01,0)</f>
        <v>#N/A</v>
      </c>
      <c r="BA3" t="e">
        <f>IF(F3&gt;F12,0.01,0)</f>
        <v>#N/A</v>
      </c>
      <c r="BB3" t="e">
        <f>IF(F3&gt;F13,0.01,0)</f>
        <v>#N/A</v>
      </c>
      <c r="BC3" t="e">
        <f>IF(G3&gt;G2,0.001,0)</f>
        <v>#N/A</v>
      </c>
      <c r="BD3" t="e">
        <f>IF(G3&gt;G4,0.001,0)</f>
        <v>#N/A</v>
      </c>
      <c r="BE3" t="e">
        <f>IF(G3&gt;G5,0.001,0)</f>
        <v>#N/A</v>
      </c>
      <c r="BF3" t="e">
        <f>IF(G3&gt;G6,0.001,0)</f>
        <v>#N/A</v>
      </c>
      <c r="BG3" t="e">
        <f>IF(G3&gt;G7,0.001,0)</f>
        <v>#N/A</v>
      </c>
      <c r="BH3" t="e">
        <f>IF(G3&gt;G8,0.001,0)</f>
        <v>#N/A</v>
      </c>
      <c r="BI3" t="e">
        <f>IF(G3&gt;G9,0.001,0)</f>
        <v>#N/A</v>
      </c>
      <c r="BJ3" t="e">
        <f>IF(G3&gt;G10,0.001,0)</f>
        <v>#N/A</v>
      </c>
      <c r="BK3" t="e">
        <f>IF(G3&gt;G11,0.001,0)</f>
        <v>#N/A</v>
      </c>
      <c r="BL3" t="e">
        <f>IF(G3&gt;G12,0.001,0)</f>
        <v>#N/A</v>
      </c>
      <c r="BM3" t="e">
        <f>IF(G3&gt;G13,0.001,0)</f>
        <v>#N/A</v>
      </c>
    </row>
    <row r="4" spans="1:65" x14ac:dyDescent="0.3">
      <c r="A4" t="s">
        <v>16</v>
      </c>
      <c r="B4" t="e">
        <f>VLOOKUP(A15,'Poule C'!A11:N15,4,FALSE)</f>
        <v>#N/A</v>
      </c>
      <c r="C4" t="e">
        <f>VLOOKUP(A15,'Poule B'!A11:N15,6,FALSE)</f>
        <v>#N/A</v>
      </c>
      <c r="D4" t="e">
        <f>VLOOKUP(A15,'Poule C'!A11:N15,8,FALSE)</f>
        <v>#N/A</v>
      </c>
      <c r="E4" t="e">
        <f>VLOOKUP(A15,'Poule C'!A11:N15,9,FALSE)</f>
        <v>#N/A</v>
      </c>
      <c r="F4" t="e">
        <f>VLOOKUP(A15,'Poule C'!A11:N15,13,FALSE)</f>
        <v>#N/A</v>
      </c>
      <c r="G4" t="e">
        <f>VLOOKUP(A15,'Poule C'!A11:N15,14,FALSE)</f>
        <v>#N/A</v>
      </c>
      <c r="H4" t="e">
        <f t="shared" si="1"/>
        <v>#N/A</v>
      </c>
      <c r="I4" s="1" t="s">
        <v>16</v>
      </c>
      <c r="J4" s="119" t="e">
        <f t="shared" si="0"/>
        <v>#N/A</v>
      </c>
      <c r="K4" t="e">
        <f>IF(C4&gt;C2,10,0)</f>
        <v>#N/A</v>
      </c>
      <c r="L4" t="e">
        <f>IF(C4&gt;C3,10,0)</f>
        <v>#N/A</v>
      </c>
      <c r="M4" t="e">
        <f>IF(C4&gt;C5,10,0)</f>
        <v>#N/A</v>
      </c>
      <c r="N4" t="e">
        <f>IF(C4&gt;C6,10,0)</f>
        <v>#N/A</v>
      </c>
      <c r="O4" t="e">
        <f>IF(C4&gt;C7,10,0)</f>
        <v>#N/A</v>
      </c>
      <c r="P4" t="e">
        <f>IF(C4&gt;C8,10,0)</f>
        <v>#N/A</v>
      </c>
      <c r="Q4" t="e">
        <f>IF(C4&gt;C9,10,0)</f>
        <v>#N/A</v>
      </c>
      <c r="R4" t="e">
        <f>IF(C4&gt;C10,10,0)</f>
        <v>#N/A</v>
      </c>
      <c r="S4" t="e">
        <f>IF(C4&gt;C11,10,0)</f>
        <v>#N/A</v>
      </c>
      <c r="T4" t="e">
        <f>IF(C4&gt;C12,10,0)</f>
        <v>#N/A</v>
      </c>
      <c r="U4" t="e">
        <f>IF(C4&gt;C13,10,0)</f>
        <v>#N/A</v>
      </c>
      <c r="V4" t="e">
        <f>IF(D4&gt;D2,1,0)</f>
        <v>#N/A</v>
      </c>
      <c r="W4" t="e">
        <f>IF(D4&gt;D3,1,0)</f>
        <v>#N/A</v>
      </c>
      <c r="X4" t="e">
        <f>IF(D4&gt;D5,1,0)</f>
        <v>#N/A</v>
      </c>
      <c r="Y4" t="e">
        <f>IF(D4&gt;D6,1,0)</f>
        <v>#N/A</v>
      </c>
      <c r="Z4" t="e">
        <f>IF(D4&gt;D7,1,0)</f>
        <v>#N/A</v>
      </c>
      <c r="AA4" t="e">
        <f>IF(D4&gt;D8,1,0)</f>
        <v>#N/A</v>
      </c>
      <c r="AB4" t="e">
        <f>IF(D4&gt;D9,1,0)</f>
        <v>#N/A</v>
      </c>
      <c r="AC4" t="e">
        <f>IF(D4&gt;D10,1,0)</f>
        <v>#N/A</v>
      </c>
      <c r="AD4" t="e">
        <f>IF(D4&gt;D11,1,0)</f>
        <v>#N/A</v>
      </c>
      <c r="AE4" t="e">
        <f>IF(D4&gt;D12,1,0)</f>
        <v>#N/A</v>
      </c>
      <c r="AF4" t="e">
        <f>IF(D4&gt;D13,1,0)</f>
        <v>#N/A</v>
      </c>
      <c r="AG4" t="e">
        <f>IF(E4&gt;E2,0.1,0)</f>
        <v>#N/A</v>
      </c>
      <c r="AH4" t="e">
        <f>IF(E4&gt;E3,0.1,0)</f>
        <v>#N/A</v>
      </c>
      <c r="AI4" t="e">
        <f>IF(E4&gt;E5,0.1,0)</f>
        <v>#N/A</v>
      </c>
      <c r="AJ4" t="e">
        <f>IF(E4&gt;E6,0.1,0)</f>
        <v>#N/A</v>
      </c>
      <c r="AK4" t="e">
        <f>IF(E4&gt;E7,0.1,0)</f>
        <v>#N/A</v>
      </c>
      <c r="AL4" t="e">
        <f>IF(E4&gt;E8,0.1,0)</f>
        <v>#N/A</v>
      </c>
      <c r="AM4" t="e">
        <f>IF(E4&gt;E9,0.1,0)</f>
        <v>#N/A</v>
      </c>
      <c r="AN4" t="e">
        <f>IF(E4&gt;E10,0.1,0)</f>
        <v>#N/A</v>
      </c>
      <c r="AO4" t="e">
        <f>IF(E4&gt;E11,0.1,0)</f>
        <v>#N/A</v>
      </c>
      <c r="AP4" t="e">
        <f>IF(E4&gt;E12,0.1,0)</f>
        <v>#N/A</v>
      </c>
      <c r="AQ4" t="e">
        <f>IF(E4&gt;E13,0.1,0)</f>
        <v>#N/A</v>
      </c>
      <c r="AR4" t="e">
        <f>IF(F4&gt;F2,0.01,0)</f>
        <v>#N/A</v>
      </c>
      <c r="AS4" t="e">
        <f>IF(F4&gt;F3,0.01,0)</f>
        <v>#N/A</v>
      </c>
      <c r="AT4" t="e">
        <f>IF(F4&gt;F5,0.01,0)</f>
        <v>#N/A</v>
      </c>
      <c r="AU4" t="e">
        <f>IF(F4&gt;F6,0.01,0)</f>
        <v>#N/A</v>
      </c>
      <c r="AV4" t="e">
        <f>IF(F4&gt;F7,0.01,0)</f>
        <v>#N/A</v>
      </c>
      <c r="AW4" t="e">
        <f>IF(F4&gt;F8,0.01,0)</f>
        <v>#N/A</v>
      </c>
      <c r="AX4" t="e">
        <f>IF(F4&gt;F9,0.01,0)</f>
        <v>#N/A</v>
      </c>
      <c r="AY4" t="e">
        <f>IF(F4&gt;F10,0.01,0)</f>
        <v>#N/A</v>
      </c>
      <c r="AZ4" t="e">
        <f>IF(F4&gt;F11,0.01,0)</f>
        <v>#N/A</v>
      </c>
      <c r="BA4" t="e">
        <f>IF(F4&gt;F12,0.01,0)</f>
        <v>#N/A</v>
      </c>
      <c r="BB4" t="e">
        <f>IF(F4&gt;F13,0.01,0)</f>
        <v>#N/A</v>
      </c>
      <c r="BC4" t="e">
        <f>IF(G4&gt;G2,0.001,0)</f>
        <v>#N/A</v>
      </c>
      <c r="BD4" t="e">
        <f>IF(G4&gt;G3,0.001,0)</f>
        <v>#N/A</v>
      </c>
      <c r="BE4" t="e">
        <f>IF(G4&gt;G5,0.001,0)</f>
        <v>#N/A</v>
      </c>
      <c r="BF4" t="e">
        <f>IF(G4&gt;G6,0.001,0)</f>
        <v>#N/A</v>
      </c>
      <c r="BG4" t="e">
        <f>IF(G4&gt;G7,0.001,0)</f>
        <v>#N/A</v>
      </c>
      <c r="BH4" t="e">
        <f>IF(G4&gt;G8,0.001,0)</f>
        <v>#N/A</v>
      </c>
      <c r="BI4" t="e">
        <f>IF(G4&gt;G9,0.001,0)</f>
        <v>#N/A</v>
      </c>
      <c r="BJ4" t="e">
        <f>IF(G4&gt;G10,0.001,0)</f>
        <v>#N/A</v>
      </c>
      <c r="BK4" t="e">
        <f>IF(G4&gt;G11,0.001,0)</f>
        <v>#N/A</v>
      </c>
      <c r="BL4" t="e">
        <f>IF(G4&gt;G12,0.001,0)</f>
        <v>#N/A</v>
      </c>
      <c r="BM4" t="e">
        <f>IF(G4&gt;G13,0.001,0)</f>
        <v>#N/A</v>
      </c>
    </row>
    <row r="5" spans="1:65" x14ac:dyDescent="0.3">
      <c r="A5" t="s">
        <v>17</v>
      </c>
      <c r="B5" t="e">
        <f>VLOOKUP(A15,'Poule D'!A11:N15,4,FALSE)</f>
        <v>#N/A</v>
      </c>
      <c r="C5" t="e">
        <f>VLOOKUP(A15,'Poule B'!A11:N15,6,FALSE)</f>
        <v>#N/A</v>
      </c>
      <c r="D5" t="e">
        <f>VLOOKUP(A15,'Poule D'!A11:N15,8,FALSE)</f>
        <v>#N/A</v>
      </c>
      <c r="E5" t="e">
        <f>VLOOKUP(A15,'Poule D'!A11:N15,9,FALSE)</f>
        <v>#N/A</v>
      </c>
      <c r="F5" t="e">
        <f>VLOOKUP(A15,'Poule D'!A11:N15,13,FALSE)</f>
        <v>#N/A</v>
      </c>
      <c r="G5" t="e">
        <f>VLOOKUP(A15,'Poule D'!A11:N15,14,FALSE)</f>
        <v>#N/A</v>
      </c>
      <c r="H5" t="e">
        <f t="shared" si="1"/>
        <v>#N/A</v>
      </c>
      <c r="I5" s="1" t="s">
        <v>17</v>
      </c>
      <c r="J5" s="119" t="e">
        <f t="shared" si="0"/>
        <v>#N/A</v>
      </c>
      <c r="K5" t="e">
        <f>IF(C5&gt;C2,10,0)</f>
        <v>#N/A</v>
      </c>
      <c r="L5" t="e">
        <f>IF(C5&gt;C3,10,0)</f>
        <v>#N/A</v>
      </c>
      <c r="M5" t="e">
        <f>IF(C5&gt;C4,10,0)</f>
        <v>#N/A</v>
      </c>
      <c r="N5" t="e">
        <f>IF(C5&gt;C6,10,0)</f>
        <v>#N/A</v>
      </c>
      <c r="O5" t="e">
        <f>IF(C5&gt;C7,10,0)</f>
        <v>#N/A</v>
      </c>
      <c r="P5" t="e">
        <f>IF(C5&gt;C8,10,0)</f>
        <v>#N/A</v>
      </c>
      <c r="Q5" t="e">
        <f>IF(C5&gt;C9,10,0)</f>
        <v>#N/A</v>
      </c>
      <c r="R5" t="e">
        <f>IF(C5&gt;C10,10,0)</f>
        <v>#N/A</v>
      </c>
      <c r="S5" t="e">
        <f>IF(C5&gt;C11,10,0)</f>
        <v>#N/A</v>
      </c>
      <c r="T5" t="e">
        <f>IF(C5&gt;C12,10,0)</f>
        <v>#N/A</v>
      </c>
      <c r="U5" t="e">
        <f>IF(C5&gt;C13,10,0)</f>
        <v>#N/A</v>
      </c>
      <c r="V5" t="e">
        <f>IF(D5&gt;D2,1,0)</f>
        <v>#N/A</v>
      </c>
      <c r="W5" t="e">
        <f>IF(D5&gt;D3,1,0)</f>
        <v>#N/A</v>
      </c>
      <c r="X5" t="e">
        <f>IF(D5&gt;D4,1,0)</f>
        <v>#N/A</v>
      </c>
      <c r="Y5" t="e">
        <f>IF(D5&gt;D6,1,0)</f>
        <v>#N/A</v>
      </c>
      <c r="Z5" t="e">
        <f>IF(D5&gt;D7,1,0)</f>
        <v>#N/A</v>
      </c>
      <c r="AA5" t="e">
        <f>IF(D5&gt;D8,1,0)</f>
        <v>#N/A</v>
      </c>
      <c r="AB5" t="e">
        <f>IF(D5&gt;D9,1,0)</f>
        <v>#N/A</v>
      </c>
      <c r="AC5" t="e">
        <f>IF(D5&gt;D10,1,0)</f>
        <v>#N/A</v>
      </c>
      <c r="AD5" t="e">
        <f>IF(D5&gt;D11,1,0)</f>
        <v>#N/A</v>
      </c>
      <c r="AE5" t="e">
        <f>IF(D5&gt;D12,1,0)</f>
        <v>#N/A</v>
      </c>
      <c r="AF5" t="e">
        <f>IF(D5&gt;D13,1,0)</f>
        <v>#N/A</v>
      </c>
      <c r="AG5" t="e">
        <f>IF(E5&gt;E2,0.1,0)</f>
        <v>#N/A</v>
      </c>
      <c r="AH5" t="e">
        <f>IF(E5&gt;E3,0.1,0)</f>
        <v>#N/A</v>
      </c>
      <c r="AI5" t="e">
        <f>IF(E5&gt;E4,0.1,0)</f>
        <v>#N/A</v>
      </c>
      <c r="AJ5" t="e">
        <f>IF(E5&gt;E6,0.1,0)</f>
        <v>#N/A</v>
      </c>
      <c r="AK5" t="e">
        <f>IF(E5&gt;E7,0.1,0)</f>
        <v>#N/A</v>
      </c>
      <c r="AL5" t="e">
        <f>IF(E5&gt;E8,0.1,0)</f>
        <v>#N/A</v>
      </c>
      <c r="AM5" t="e">
        <f>IF(E5&gt;E9,0.1,0)</f>
        <v>#N/A</v>
      </c>
      <c r="AN5" t="e">
        <f>IF(E5&gt;E10,0.1,0)</f>
        <v>#N/A</v>
      </c>
      <c r="AO5" t="e">
        <f>IF(E5&gt;E11,0.1,0)</f>
        <v>#N/A</v>
      </c>
      <c r="AP5" t="e">
        <f>IF(E5&gt;E12,0.1,0)</f>
        <v>#N/A</v>
      </c>
      <c r="AQ5" t="e">
        <f>IF(E5&gt;E13,0.1,0)</f>
        <v>#N/A</v>
      </c>
      <c r="AR5" t="e">
        <f>IF(F5&gt;F2,0.01,0)</f>
        <v>#N/A</v>
      </c>
      <c r="AS5" t="e">
        <f>IF(F5&gt;F3,0.01,0)</f>
        <v>#N/A</v>
      </c>
      <c r="AT5" t="e">
        <f>IF(F5&gt;F4,0.01,0)</f>
        <v>#N/A</v>
      </c>
      <c r="AU5" t="e">
        <f>IF(F5&gt;F6,0.01,0)</f>
        <v>#N/A</v>
      </c>
      <c r="AV5" t="e">
        <f>IF(F5&gt;F7,0.01,0)</f>
        <v>#N/A</v>
      </c>
      <c r="AW5" t="e">
        <f>IF(F5&gt;F8,0.01,0)</f>
        <v>#N/A</v>
      </c>
      <c r="AX5" t="e">
        <f>IF(F5&gt;F9,0.01,0)</f>
        <v>#N/A</v>
      </c>
      <c r="AY5" t="e">
        <f>IF(F5&gt;F10,0.01,0)</f>
        <v>#N/A</v>
      </c>
      <c r="AZ5" t="e">
        <f>IF(F5&gt;F11,0.01,0)</f>
        <v>#N/A</v>
      </c>
      <c r="BA5" t="e">
        <f>IF(F5&gt;F12,0.01,0)</f>
        <v>#N/A</v>
      </c>
      <c r="BB5" t="e">
        <f>IF(F5&gt;F13,0.01,0)</f>
        <v>#N/A</v>
      </c>
      <c r="BC5" t="e">
        <f>IF(G5&gt;G2,0.001,0)</f>
        <v>#N/A</v>
      </c>
      <c r="BD5" t="e">
        <f>IF(G5&gt;G3,0.001,0)</f>
        <v>#N/A</v>
      </c>
      <c r="BE5" t="e">
        <f>IF(G5&gt;G4,0.001,0)</f>
        <v>#N/A</v>
      </c>
      <c r="BF5" t="e">
        <f>IF(G5&gt;G6,0.001,0)</f>
        <v>#N/A</v>
      </c>
      <c r="BG5" t="e">
        <f>IF(G5&gt;G7,0.001,0)</f>
        <v>#N/A</v>
      </c>
      <c r="BH5" t="e">
        <f>IF(G5&gt;G8,0.001,0)</f>
        <v>#N/A</v>
      </c>
      <c r="BI5" t="e">
        <f>IF(G5&gt;G9,0.001,0)</f>
        <v>#N/A</v>
      </c>
      <c r="BJ5" t="e">
        <f>IF(G5&gt;G10,0.001,0)</f>
        <v>#N/A</v>
      </c>
      <c r="BK5" t="e">
        <f>IF(G5&gt;G11,0.001,0)</f>
        <v>#N/A</v>
      </c>
      <c r="BL5" t="e">
        <f>IF(G5&gt;G12,0.001,0)</f>
        <v>#N/A</v>
      </c>
      <c r="BM5" t="e">
        <f>IF(G5&gt;G13,0.001,0)</f>
        <v>#N/A</v>
      </c>
    </row>
    <row r="6" spans="1:65" x14ac:dyDescent="0.3">
      <c r="A6" t="s">
        <v>22</v>
      </c>
      <c r="B6" t="e">
        <f>VLOOKUP(A15,'Poule E'!A11:N15,4,FALSE)</f>
        <v>#N/A</v>
      </c>
      <c r="C6" t="e">
        <f>VLOOKUP(A15,'Poule B'!A11:N15,6,FALSE)</f>
        <v>#N/A</v>
      </c>
      <c r="D6" t="e">
        <f>VLOOKUP(A15,'Poule E'!A11:N15,8,FALSE)</f>
        <v>#N/A</v>
      </c>
      <c r="E6" t="e">
        <f>VLOOKUP(A15,'Poule E'!A11:N15,9,FALSE)</f>
        <v>#N/A</v>
      </c>
      <c r="F6" t="e">
        <f>VLOOKUP(A15,'Poule E'!A11:N15,13,FALSE)</f>
        <v>#N/A</v>
      </c>
      <c r="G6" t="e">
        <f>VLOOKUP(A15,'Poule E'!A11:N15,14,FALSE)</f>
        <v>#N/A</v>
      </c>
      <c r="H6" t="e">
        <f t="shared" si="1"/>
        <v>#N/A</v>
      </c>
      <c r="I6" s="1" t="s">
        <v>22</v>
      </c>
      <c r="J6" s="119" t="e">
        <f t="shared" si="0"/>
        <v>#N/A</v>
      </c>
      <c r="K6" t="e">
        <f>IF(C6&gt;C2,10,0)</f>
        <v>#N/A</v>
      </c>
      <c r="L6" t="e">
        <f>IF(C6&gt;C3,10,0)</f>
        <v>#N/A</v>
      </c>
      <c r="M6" t="e">
        <f>IF(C6&gt;C4,10,0)</f>
        <v>#N/A</v>
      </c>
      <c r="N6" t="e">
        <f>IF(C6&gt;C5,10,0)</f>
        <v>#N/A</v>
      </c>
      <c r="O6" t="e">
        <f>IF(C6&gt;C7,10,0)</f>
        <v>#N/A</v>
      </c>
      <c r="P6" t="e">
        <f>IF(C6&gt;C8,10,0)</f>
        <v>#N/A</v>
      </c>
      <c r="Q6" t="e">
        <f>IF(C6&gt;C9,10,0)</f>
        <v>#N/A</v>
      </c>
      <c r="R6" t="e">
        <f>IF(C6&gt;C10,10,0)</f>
        <v>#N/A</v>
      </c>
      <c r="S6" t="e">
        <f>IF(C6&gt;C11,10,0)</f>
        <v>#N/A</v>
      </c>
      <c r="T6" t="e">
        <f>IF(C6&gt;C12,10,0)</f>
        <v>#N/A</v>
      </c>
      <c r="U6" t="e">
        <f>IF(C6&gt;C13,10,0)</f>
        <v>#N/A</v>
      </c>
      <c r="V6" t="e">
        <f>IF(D6&gt;D2,1,0)</f>
        <v>#N/A</v>
      </c>
      <c r="W6" t="e">
        <f>IF(D6&gt;D3,1,0)</f>
        <v>#N/A</v>
      </c>
      <c r="X6" t="e">
        <f>IF(D6&gt;D4,1,0)</f>
        <v>#N/A</v>
      </c>
      <c r="Y6" t="e">
        <f>IF(D6&gt;D5,1,0)</f>
        <v>#N/A</v>
      </c>
      <c r="Z6" t="e">
        <f>IF(D6&gt;D7,1,0)</f>
        <v>#N/A</v>
      </c>
      <c r="AA6" t="e">
        <f>IF(D6&gt;D8,1,0)</f>
        <v>#N/A</v>
      </c>
      <c r="AB6" t="e">
        <f>IF(D6&gt;D9,1,0)</f>
        <v>#N/A</v>
      </c>
      <c r="AC6" t="e">
        <f>IF(D6&gt;D10,1,0)</f>
        <v>#N/A</v>
      </c>
      <c r="AD6" t="e">
        <f>IF(D6&gt;D11,1,0)</f>
        <v>#N/A</v>
      </c>
      <c r="AE6" t="e">
        <f>IF(D6&gt;D12,1,0)</f>
        <v>#N/A</v>
      </c>
      <c r="AF6" t="e">
        <f>IF(D6&gt;D13,1,0)</f>
        <v>#N/A</v>
      </c>
      <c r="AG6" t="e">
        <f>IF(E6&gt;E2,0.1,0)</f>
        <v>#N/A</v>
      </c>
      <c r="AH6" t="e">
        <f>IF(E6&gt;E3,0.1,0)</f>
        <v>#N/A</v>
      </c>
      <c r="AI6" t="e">
        <f>IF(E6&gt;E4,0.1,0)</f>
        <v>#N/A</v>
      </c>
      <c r="AJ6" t="e">
        <f>IF(E6&gt;E5,0.1,0)</f>
        <v>#N/A</v>
      </c>
      <c r="AK6" t="e">
        <f>IF(E6&gt;E7,0.1,0)</f>
        <v>#N/A</v>
      </c>
      <c r="AL6" t="e">
        <f>IF(E6&gt;E8,0.1,0)</f>
        <v>#N/A</v>
      </c>
      <c r="AM6" t="e">
        <f>IF(E6&gt;E9,0.1,0)</f>
        <v>#N/A</v>
      </c>
      <c r="AN6" t="e">
        <f>IF(E6&gt;E10,0.1,0)</f>
        <v>#N/A</v>
      </c>
      <c r="AO6" t="e">
        <f>IF(E6&gt;E11,0.1,0)</f>
        <v>#N/A</v>
      </c>
      <c r="AP6" t="e">
        <f>IF(E6&gt;E12,0.1,0)</f>
        <v>#N/A</v>
      </c>
      <c r="AQ6" t="e">
        <f>IF(E6&gt;E13,0.1,0)</f>
        <v>#N/A</v>
      </c>
      <c r="AR6" t="e">
        <f>IF(F6&gt;F2,0.01,0)</f>
        <v>#N/A</v>
      </c>
      <c r="AS6" t="e">
        <f>IF(F6&gt;F3,0.01,0)</f>
        <v>#N/A</v>
      </c>
      <c r="AT6" t="e">
        <f>IF(F6&gt;F4,0.01,0)</f>
        <v>#N/A</v>
      </c>
      <c r="AU6" t="e">
        <f>IF(F6&gt;F5,0.01,0)</f>
        <v>#N/A</v>
      </c>
      <c r="AV6" t="e">
        <f>IF(F6&gt;F7,0.01,0)</f>
        <v>#N/A</v>
      </c>
      <c r="AW6" t="e">
        <f>IF(F6&gt;F8,0.01,0)</f>
        <v>#N/A</v>
      </c>
      <c r="AX6" t="e">
        <f>IF(F6&gt;F9,0.01,0)</f>
        <v>#N/A</v>
      </c>
      <c r="AY6" t="e">
        <f>IF(F6&gt;F10,0.01,0)</f>
        <v>#N/A</v>
      </c>
      <c r="AZ6" t="e">
        <f>IF(F6&gt;F11,0.01,0)</f>
        <v>#N/A</v>
      </c>
      <c r="BA6" t="e">
        <f>IF(F6&gt;F12,0.01,0)</f>
        <v>#N/A</v>
      </c>
      <c r="BB6" t="e">
        <f>IF(F6&gt;F13,0.01,0)</f>
        <v>#N/A</v>
      </c>
      <c r="BC6" t="e">
        <f>IF(G6&gt;G2,0.001,0)</f>
        <v>#N/A</v>
      </c>
      <c r="BD6" t="e">
        <f>IF(G6&gt;G3,0.001,0)</f>
        <v>#N/A</v>
      </c>
      <c r="BE6" t="e">
        <f>IF(G6&gt;G4,0.001,0)</f>
        <v>#N/A</v>
      </c>
      <c r="BF6" t="e">
        <f>IF(G6&gt;G5,0.001,0)</f>
        <v>#N/A</v>
      </c>
      <c r="BG6" t="e">
        <f>IF(G6&gt;G7,0.001,0)</f>
        <v>#N/A</v>
      </c>
      <c r="BH6" t="e">
        <f>IF(G6&gt;G8,0.001,0)</f>
        <v>#N/A</v>
      </c>
      <c r="BI6" t="e">
        <f>IF(G6&gt;G9,0.001,0)</f>
        <v>#N/A</v>
      </c>
      <c r="BJ6" t="e">
        <f>IF(G6&gt;G10,0.001,0)</f>
        <v>#N/A</v>
      </c>
      <c r="BK6" t="e">
        <f>IF(G6&gt;G11,0.001,0)</f>
        <v>#N/A</v>
      </c>
      <c r="BL6" t="e">
        <f>IF(G6&gt;G12,0.001,0)</f>
        <v>#N/A</v>
      </c>
      <c r="BM6" t="e">
        <f>IF(G6&gt;G13,0.001,0)</f>
        <v>#N/A</v>
      </c>
    </row>
    <row r="7" spans="1:65" x14ac:dyDescent="0.3">
      <c r="A7" t="s">
        <v>23</v>
      </c>
      <c r="B7" t="e">
        <f>VLOOKUP(A15,'Poule F'!A11:N15,4,FALSE)</f>
        <v>#N/A</v>
      </c>
      <c r="C7" t="e">
        <f>VLOOKUP(A15,'Poule B'!A11:N15,6,FALSE)</f>
        <v>#N/A</v>
      </c>
      <c r="D7" t="e">
        <f>VLOOKUP(A15,'Poule F'!A11:N15,8,FALSE)</f>
        <v>#N/A</v>
      </c>
      <c r="E7" t="e">
        <f>VLOOKUP(A15,'Poule F'!A11:N15,9,FALSE)</f>
        <v>#N/A</v>
      </c>
      <c r="F7" t="e">
        <f>VLOOKUP(A15,'Poule F'!A11:N15,13,FALSE)</f>
        <v>#N/A</v>
      </c>
      <c r="G7" t="e">
        <f>VLOOKUP(A15,'Poule F'!A11:N15,14,FALSE)</f>
        <v>#N/A</v>
      </c>
      <c r="H7" t="e">
        <f t="shared" si="1"/>
        <v>#N/A</v>
      </c>
      <c r="I7" s="1" t="s">
        <v>23</v>
      </c>
      <c r="J7" s="119" t="e">
        <f t="shared" si="0"/>
        <v>#N/A</v>
      </c>
      <c r="K7" t="e">
        <f>IF(C7&gt;C2,10,0)</f>
        <v>#N/A</v>
      </c>
      <c r="L7" t="e">
        <f>IF(C7&gt;C3,10,0)</f>
        <v>#N/A</v>
      </c>
      <c r="M7" t="e">
        <f>IF(C7&gt;C4,10,0)</f>
        <v>#N/A</v>
      </c>
      <c r="N7" t="e">
        <f>IF(C7&gt;C5,10,0)</f>
        <v>#N/A</v>
      </c>
      <c r="O7" t="e">
        <f>IF(C7&gt;C6,10,0)</f>
        <v>#N/A</v>
      </c>
      <c r="P7" t="e">
        <f>IF(C7&gt;C8,10,0)</f>
        <v>#N/A</v>
      </c>
      <c r="Q7" t="e">
        <f>IF(C7&gt;C9,10,0)</f>
        <v>#N/A</v>
      </c>
      <c r="R7" t="e">
        <f>IF(C7&gt;C10,10,0)</f>
        <v>#N/A</v>
      </c>
      <c r="S7" t="e">
        <f>IF(C7&gt;C11,10,0)</f>
        <v>#N/A</v>
      </c>
      <c r="T7" t="e">
        <f>IF(C7&gt;C12,10,0)</f>
        <v>#N/A</v>
      </c>
      <c r="U7" t="e">
        <f>IF(C7&gt;C13,10,0)</f>
        <v>#N/A</v>
      </c>
      <c r="V7" t="e">
        <f>IF(D7&gt;D2,1,0)</f>
        <v>#N/A</v>
      </c>
      <c r="W7" t="e">
        <f>IF(D7&gt;D3,1,0)</f>
        <v>#N/A</v>
      </c>
      <c r="X7" t="e">
        <f>IF(D7&gt;D4,1,0)</f>
        <v>#N/A</v>
      </c>
      <c r="Y7" t="e">
        <f>IF(D7&gt;D5,1,0)</f>
        <v>#N/A</v>
      </c>
      <c r="Z7" t="e">
        <f>IF(D7&gt;D6,1,0)</f>
        <v>#N/A</v>
      </c>
      <c r="AA7" t="e">
        <f>IF(D7&gt;D8,1,0)</f>
        <v>#N/A</v>
      </c>
      <c r="AB7" t="e">
        <f>IF(D7&gt;D9,1,0)</f>
        <v>#N/A</v>
      </c>
      <c r="AC7" t="e">
        <f>IF(D7&gt;D10,1,0)</f>
        <v>#N/A</v>
      </c>
      <c r="AD7" t="e">
        <f>IF(D7&gt;D11,1,0)</f>
        <v>#N/A</v>
      </c>
      <c r="AE7" t="e">
        <f>IF(D7&gt;D12,1,0)</f>
        <v>#N/A</v>
      </c>
      <c r="AF7" t="e">
        <f>IF(D7&gt;D13,1,0)</f>
        <v>#N/A</v>
      </c>
      <c r="AG7" t="e">
        <f>IF(E7&gt;E2,0.1,0)</f>
        <v>#N/A</v>
      </c>
      <c r="AH7" t="e">
        <f>IF(E7&gt;E3,0.1,0)</f>
        <v>#N/A</v>
      </c>
      <c r="AI7" t="e">
        <f>IF(E7&gt;E4,0.1,0)</f>
        <v>#N/A</v>
      </c>
      <c r="AJ7" t="e">
        <f>IF(E7&gt;E5,0.1,0)</f>
        <v>#N/A</v>
      </c>
      <c r="AK7" t="e">
        <f>IF(E7&gt;E6,0.1,0)</f>
        <v>#N/A</v>
      </c>
      <c r="AL7" t="e">
        <f>IF(E7&gt;E8,0.1,0)</f>
        <v>#N/A</v>
      </c>
      <c r="AM7" t="e">
        <f>IF(E7&gt;E9,0.1,0)</f>
        <v>#N/A</v>
      </c>
      <c r="AN7" t="e">
        <f>IF(E7&gt;E10,0.1,0)</f>
        <v>#N/A</v>
      </c>
      <c r="AO7" t="e">
        <f>IF(E7&gt;E11,0.1,0)</f>
        <v>#N/A</v>
      </c>
      <c r="AP7" t="e">
        <f>IF(E7&gt;E12,0.1,0)</f>
        <v>#N/A</v>
      </c>
      <c r="AQ7" t="e">
        <f>IF(E7&gt;E13,0.1,0)</f>
        <v>#N/A</v>
      </c>
      <c r="AR7" t="e">
        <f>IF(F7&gt;F2,0.01,0)</f>
        <v>#N/A</v>
      </c>
      <c r="AS7" t="e">
        <f>IF(F7&gt;F3,0.01,0)</f>
        <v>#N/A</v>
      </c>
      <c r="AT7" t="e">
        <f>IF(F7&gt;F4,0.01,0)</f>
        <v>#N/A</v>
      </c>
      <c r="AU7" t="e">
        <f>IF(F7&gt;F5,0.01,0)</f>
        <v>#N/A</v>
      </c>
      <c r="AV7" t="e">
        <f>IF(F7&gt;F6,0.01,0)</f>
        <v>#N/A</v>
      </c>
      <c r="AW7" t="e">
        <f>IF(F7&gt;F8,0.01,0)</f>
        <v>#N/A</v>
      </c>
      <c r="AX7" t="e">
        <f>IF(F7&gt;F9,0.01,0)</f>
        <v>#N/A</v>
      </c>
      <c r="AY7" t="e">
        <f>IF(F7&gt;F10,0.01,0)</f>
        <v>#N/A</v>
      </c>
      <c r="AZ7" t="e">
        <f>IF(F7&gt;F11,0.01,0)</f>
        <v>#N/A</v>
      </c>
      <c r="BA7" t="e">
        <f>IF(F7&gt;F12,0.01,0)</f>
        <v>#N/A</v>
      </c>
      <c r="BB7" t="e">
        <f>IF(F7&gt;F13,0.01,0)</f>
        <v>#N/A</v>
      </c>
      <c r="BC7" t="e">
        <f>IF(G7&gt;G2,0.001,0)</f>
        <v>#N/A</v>
      </c>
      <c r="BD7" t="e">
        <f>IF(G7&gt;G3,0.001,0)</f>
        <v>#N/A</v>
      </c>
      <c r="BE7" t="e">
        <f>IF(G7&gt;G4,0.001,0)</f>
        <v>#N/A</v>
      </c>
      <c r="BF7" t="e">
        <f>IF(G7&gt;G5,0.001,0)</f>
        <v>#N/A</v>
      </c>
      <c r="BG7" t="e">
        <f>IF(G7&gt;G6,0.001,0)</f>
        <v>#N/A</v>
      </c>
      <c r="BH7" t="e">
        <f>IF(G7&gt;G8,0.001,0)</f>
        <v>#N/A</v>
      </c>
      <c r="BI7" t="e">
        <f>IF(G7&gt;G9,0.001,0)</f>
        <v>#N/A</v>
      </c>
      <c r="BJ7" t="e">
        <f>IF(G7&gt;G10,0.001,0)</f>
        <v>#N/A</v>
      </c>
      <c r="BK7" t="e">
        <f>IF(G7&gt;G11,0.001,0)</f>
        <v>#N/A</v>
      </c>
      <c r="BL7" t="e">
        <f>IF(G7&gt;G12,0.001,0)</f>
        <v>#N/A</v>
      </c>
      <c r="BM7" t="e">
        <f>IF(G7&gt;G13,0.001,0)</f>
        <v>#N/A</v>
      </c>
    </row>
    <row r="8" spans="1:65" x14ac:dyDescent="0.3">
      <c r="A8" t="s">
        <v>29</v>
      </c>
      <c r="B8" t="e">
        <f>VLOOKUP(A15,'Poule G'!A11:N15,4,FALSE)</f>
        <v>#N/A</v>
      </c>
      <c r="C8" t="e">
        <f>VLOOKUP(A15,'Poule B'!A11:N15,6,FALSE)</f>
        <v>#N/A</v>
      </c>
      <c r="D8" t="e">
        <f>VLOOKUP(A15,'Poule G'!A11:N15,8,FALSE)</f>
        <v>#N/A</v>
      </c>
      <c r="E8" t="e">
        <f>VLOOKUP(A15,'Poule G'!A11:N15,9,FALSE)</f>
        <v>#N/A</v>
      </c>
      <c r="F8" t="e">
        <f>VLOOKUP(A15,'Poule G'!A11:N15,13,FALSE)</f>
        <v>#N/A</v>
      </c>
      <c r="G8" t="e">
        <f>VLOOKUP(A15,'Poule G'!A11:N15,14,FALSE)</f>
        <v>#N/A</v>
      </c>
      <c r="H8" t="e">
        <f t="shared" si="1"/>
        <v>#N/A</v>
      </c>
      <c r="I8" s="1" t="s">
        <v>29</v>
      </c>
      <c r="J8" s="119" t="e">
        <f t="shared" si="0"/>
        <v>#N/A</v>
      </c>
      <c r="K8" t="e">
        <f>IF(C8&gt;C2,10,0)</f>
        <v>#N/A</v>
      </c>
      <c r="L8" t="e">
        <f>IF(C8&gt;C3,10,0)</f>
        <v>#N/A</v>
      </c>
      <c r="M8" t="e">
        <f>IF(C8&gt;C4,10,0)</f>
        <v>#N/A</v>
      </c>
      <c r="N8" t="e">
        <f>IF(C8&gt;C5,10,0)</f>
        <v>#N/A</v>
      </c>
      <c r="O8" t="e">
        <f>IF(C8&gt;C6,10,0)</f>
        <v>#N/A</v>
      </c>
      <c r="P8" t="e">
        <f>IF(C8&gt;C7,10,0)</f>
        <v>#N/A</v>
      </c>
      <c r="Q8" t="e">
        <f>IF(C8&gt;C9,10,0)</f>
        <v>#N/A</v>
      </c>
      <c r="R8" t="e">
        <f>IF(C8&gt;C10,10,0)</f>
        <v>#N/A</v>
      </c>
      <c r="S8" t="e">
        <f>IF(C8&gt;C11,10,0)</f>
        <v>#N/A</v>
      </c>
      <c r="T8" t="e">
        <f>IF(C8&gt;C12,10,0)</f>
        <v>#N/A</v>
      </c>
      <c r="U8" t="e">
        <f>IF(C8&gt;C13,10,0)</f>
        <v>#N/A</v>
      </c>
      <c r="V8" t="e">
        <f>IF(D8&gt;D2,1,0)</f>
        <v>#N/A</v>
      </c>
      <c r="W8" t="e">
        <f>IF(D8&gt;D3,1,0)</f>
        <v>#N/A</v>
      </c>
      <c r="X8" t="e">
        <f>IF(D8&gt;D4,1,0)</f>
        <v>#N/A</v>
      </c>
      <c r="Y8" t="e">
        <f>IF(D8&gt;D5,1,0)</f>
        <v>#N/A</v>
      </c>
      <c r="Z8" t="e">
        <f>IF(D8&gt;D6,1,0)</f>
        <v>#N/A</v>
      </c>
      <c r="AA8" t="e">
        <f>IF(D8&gt;D7,1,0)</f>
        <v>#N/A</v>
      </c>
      <c r="AB8" t="e">
        <f>IF(D8&gt;D9,1,0)</f>
        <v>#N/A</v>
      </c>
      <c r="AC8" t="e">
        <f>IF(D8&gt;D10,1,0)</f>
        <v>#N/A</v>
      </c>
      <c r="AD8" t="e">
        <f>IF(D8&gt;D11,1,0)</f>
        <v>#N/A</v>
      </c>
      <c r="AE8" t="e">
        <f>IF(D8&gt;D12,1,0)</f>
        <v>#N/A</v>
      </c>
      <c r="AF8" t="e">
        <f>IF(D8&gt;D13,1,0)</f>
        <v>#N/A</v>
      </c>
      <c r="AG8" t="e">
        <f>IF(E8&gt;E2,0.1,0)</f>
        <v>#N/A</v>
      </c>
      <c r="AH8" t="e">
        <f>IF(E8&gt;E3,0.1,0)</f>
        <v>#N/A</v>
      </c>
      <c r="AI8" t="e">
        <f>IF(E8&gt;E4,0.1,0)</f>
        <v>#N/A</v>
      </c>
      <c r="AJ8" t="e">
        <f>IF(E8&gt;E5,0.1,0)</f>
        <v>#N/A</v>
      </c>
      <c r="AK8" t="e">
        <f>IF(E8&gt;E6,0.1,0)</f>
        <v>#N/A</v>
      </c>
      <c r="AL8" t="e">
        <f>IF(E8&gt;E7,0.1,0)</f>
        <v>#N/A</v>
      </c>
      <c r="AM8" t="e">
        <f>IF(E8&gt;E9,0.1,0)</f>
        <v>#N/A</v>
      </c>
      <c r="AN8" t="e">
        <f>IF(E8&gt;E10,0.1,0)</f>
        <v>#N/A</v>
      </c>
      <c r="AO8" t="e">
        <f>IF(E8&gt;E11,0.1,0)</f>
        <v>#N/A</v>
      </c>
      <c r="AP8" t="e">
        <f>IF(E8&gt;E12,0.1,0)</f>
        <v>#N/A</v>
      </c>
      <c r="AQ8" t="e">
        <f>IF(E8&gt;E13,0.1,0)</f>
        <v>#N/A</v>
      </c>
      <c r="AR8" t="e">
        <f>IF(F8&gt;F2,0.01,0)</f>
        <v>#N/A</v>
      </c>
      <c r="AS8" t="e">
        <f>IF(F8&gt;F3,0.01,0)</f>
        <v>#N/A</v>
      </c>
      <c r="AT8" t="e">
        <f>IF(F8&gt;F4,0.01,0)</f>
        <v>#N/A</v>
      </c>
      <c r="AU8" t="e">
        <f>IF(F8&gt;F5,0.01,0)</f>
        <v>#N/A</v>
      </c>
      <c r="AV8" t="e">
        <f>IF(F8&gt;F6,0.01,0)</f>
        <v>#N/A</v>
      </c>
      <c r="AW8" t="e">
        <f>IF(F8&gt;F7,0.01,0)</f>
        <v>#N/A</v>
      </c>
      <c r="AX8" t="e">
        <f>IF(F8&gt;F9,0.01,0)</f>
        <v>#N/A</v>
      </c>
      <c r="AY8" t="e">
        <f>IF(F8&gt;F10,0.01,0)</f>
        <v>#N/A</v>
      </c>
      <c r="AZ8" t="e">
        <f>IF(F8&gt;F11,0.01,0)</f>
        <v>#N/A</v>
      </c>
      <c r="BA8" t="e">
        <f>IF(F8&gt;F12,0.01,0)</f>
        <v>#N/A</v>
      </c>
      <c r="BB8" t="e">
        <f>IF(F8&gt;F13,0.01,0)</f>
        <v>#N/A</v>
      </c>
      <c r="BC8" t="e">
        <f>IF(G8&gt;G2,0.001,0)</f>
        <v>#N/A</v>
      </c>
      <c r="BD8" t="e">
        <f>IF(G8&gt;G3,0.001,0)</f>
        <v>#N/A</v>
      </c>
      <c r="BE8" t="e">
        <f>IF(G8&gt;G4,0.001,0)</f>
        <v>#N/A</v>
      </c>
      <c r="BF8" t="e">
        <f>IF(G8&gt;G5,0.001,0)</f>
        <v>#N/A</v>
      </c>
      <c r="BG8" t="e">
        <f>IF(G8&gt;G6,0.001,0)</f>
        <v>#N/A</v>
      </c>
      <c r="BH8" t="e">
        <f>IF(G8&gt;G7,0.001,0)</f>
        <v>#N/A</v>
      </c>
      <c r="BI8" t="e">
        <f>IF(G8&gt;G9,0.001,0)</f>
        <v>#N/A</v>
      </c>
      <c r="BJ8" t="e">
        <f>IF(G8&gt;G10,0.001,0)</f>
        <v>#N/A</v>
      </c>
      <c r="BK8" t="e">
        <f>IF(G8&gt;G11,0.001,0)</f>
        <v>#N/A</v>
      </c>
      <c r="BL8" t="e">
        <f>IF(G8&gt;G12,0.001,0)</f>
        <v>#N/A</v>
      </c>
      <c r="BM8" t="e">
        <f>IF(G8&gt;G13,0.001,0)</f>
        <v>#N/A</v>
      </c>
    </row>
    <row r="9" spans="1:65" x14ac:dyDescent="0.3">
      <c r="A9" t="s">
        <v>30</v>
      </c>
      <c r="B9" t="e">
        <f>VLOOKUP(A15,'Poule H'!A11:N15,4,FALSE)</f>
        <v>#N/A</v>
      </c>
      <c r="C9" t="e">
        <f>VLOOKUP(A15,'Poule B'!A11:N15,6,FALSE)</f>
        <v>#N/A</v>
      </c>
      <c r="D9" t="e">
        <f>VLOOKUP(A15,'Poule H'!A11:N15,8,FALSE)</f>
        <v>#N/A</v>
      </c>
      <c r="E9" t="e">
        <f>VLOOKUP(A15,'Poule H'!A11:N15,9,FALSE)</f>
        <v>#N/A</v>
      </c>
      <c r="F9" t="e">
        <f>VLOOKUP(A15,'Poule H'!A11:N15,13,FALSE)</f>
        <v>#N/A</v>
      </c>
      <c r="G9" t="e">
        <f>VLOOKUP(A15,'Poule H'!A11:N15,14,FALSE)</f>
        <v>#N/A</v>
      </c>
      <c r="H9" t="e">
        <f t="shared" si="1"/>
        <v>#N/A</v>
      </c>
      <c r="I9" s="1" t="s">
        <v>30</v>
      </c>
      <c r="J9" s="119" t="e">
        <f t="shared" si="0"/>
        <v>#N/A</v>
      </c>
      <c r="K9" t="e">
        <f>IF(C9&gt;C2,10,0)</f>
        <v>#N/A</v>
      </c>
      <c r="L9" t="e">
        <f>IF(C9&gt;C3,10,0)</f>
        <v>#N/A</v>
      </c>
      <c r="M9" t="e">
        <f>IF(C9&gt;C4,10,0)</f>
        <v>#N/A</v>
      </c>
      <c r="N9" t="e">
        <f>IF(C9&gt;C5,10,0)</f>
        <v>#N/A</v>
      </c>
      <c r="O9" t="e">
        <f>IF(C9&gt;C6,10,0)</f>
        <v>#N/A</v>
      </c>
      <c r="P9" t="e">
        <f>IF(C9&gt;C7,10,0)</f>
        <v>#N/A</v>
      </c>
      <c r="Q9" t="e">
        <f>IF(C9&gt;C8,10,0)</f>
        <v>#N/A</v>
      </c>
      <c r="R9" t="e">
        <f>IF(C9&gt;C10,10,0)</f>
        <v>#N/A</v>
      </c>
      <c r="S9" t="e">
        <f>IF(C9&gt;C11,10,0)</f>
        <v>#N/A</v>
      </c>
      <c r="T9" t="e">
        <f>IF(C9&gt;C12,10,0)</f>
        <v>#N/A</v>
      </c>
      <c r="U9" t="e">
        <f>IF(C9&gt;C13,10,0)</f>
        <v>#N/A</v>
      </c>
      <c r="V9" t="e">
        <f>IF(D9&gt;D2,1,0)</f>
        <v>#N/A</v>
      </c>
      <c r="W9" t="e">
        <f>IF(D9&gt;D3,1,0)</f>
        <v>#N/A</v>
      </c>
      <c r="X9" t="e">
        <f>IF(D9&gt;D4,1,0)</f>
        <v>#N/A</v>
      </c>
      <c r="Y9" t="e">
        <f>IF(D9&gt;D5,1,0)</f>
        <v>#N/A</v>
      </c>
      <c r="Z9" t="e">
        <f>IF(D9&gt;D6,1,0)</f>
        <v>#N/A</v>
      </c>
      <c r="AA9" t="e">
        <f>IF(D9&gt;D7,1,0)</f>
        <v>#N/A</v>
      </c>
      <c r="AB9" t="e">
        <f>IF(D9&gt;D8,1,0)</f>
        <v>#N/A</v>
      </c>
      <c r="AC9" t="e">
        <f>IF(D9&gt;D10,1,0)</f>
        <v>#N/A</v>
      </c>
      <c r="AD9" t="e">
        <f>IF(D9&gt;D11,1,0)</f>
        <v>#N/A</v>
      </c>
      <c r="AE9" t="e">
        <f>IF(D9&gt;D12,1,0)</f>
        <v>#N/A</v>
      </c>
      <c r="AF9" t="e">
        <f>IF(D9&gt;D13,1,0)</f>
        <v>#N/A</v>
      </c>
      <c r="AG9" t="e">
        <f>IF(E9&gt;E2,0.1,0)</f>
        <v>#N/A</v>
      </c>
      <c r="AH9" t="e">
        <f>IF(E9&gt;E3,0.1,0)</f>
        <v>#N/A</v>
      </c>
      <c r="AI9" t="e">
        <f>IF(E9&gt;E4,0.1,0)</f>
        <v>#N/A</v>
      </c>
      <c r="AJ9" t="e">
        <f>IF(E9&gt;E5,0.1,0)</f>
        <v>#N/A</v>
      </c>
      <c r="AK9" t="e">
        <f>IF(E9&gt;E6,0.1,0)</f>
        <v>#N/A</v>
      </c>
      <c r="AL9" t="e">
        <f>IF(E9&gt;E7,0.1,0)</f>
        <v>#N/A</v>
      </c>
      <c r="AM9" t="e">
        <f>IF(E9&gt;E8,0.1,0)</f>
        <v>#N/A</v>
      </c>
      <c r="AN9" t="e">
        <f>IF(E9&gt;E10,0.1,0)</f>
        <v>#N/A</v>
      </c>
      <c r="AO9" t="e">
        <f>IF(E9&gt;E11,0.1,0)</f>
        <v>#N/A</v>
      </c>
      <c r="AP9" t="e">
        <f>IF(E9&gt;E12,0.1,0)</f>
        <v>#N/A</v>
      </c>
      <c r="AQ9" t="e">
        <f>IF(E9&gt;E13,0.1,0)</f>
        <v>#N/A</v>
      </c>
      <c r="AR9" t="e">
        <f>IF(F9&gt;F2,0.01,0)</f>
        <v>#N/A</v>
      </c>
      <c r="AS9" t="e">
        <f>IF(F9&gt;F3,0.01,0)</f>
        <v>#N/A</v>
      </c>
      <c r="AT9" t="e">
        <f>IF(F9&gt;F4,0.01,0)</f>
        <v>#N/A</v>
      </c>
      <c r="AU9" t="e">
        <f>IF(F9&gt;F5,0.01,0)</f>
        <v>#N/A</v>
      </c>
      <c r="AV9" t="e">
        <f>IF(F9&gt;F6,0.01,0)</f>
        <v>#N/A</v>
      </c>
      <c r="AW9" t="e">
        <f>IF(F9&gt;F7,0.01,0)</f>
        <v>#N/A</v>
      </c>
      <c r="AX9" t="e">
        <f>IF(F9&gt;F8,0.01,0)</f>
        <v>#N/A</v>
      </c>
      <c r="AY9" t="e">
        <f>IF(F9&gt;F10,0.01,0)</f>
        <v>#N/A</v>
      </c>
      <c r="AZ9" t="e">
        <f>IF(F9&gt;F11,0.01,0)</f>
        <v>#N/A</v>
      </c>
      <c r="BA9" t="e">
        <f>IF(F9&gt;F12,0.01,0)</f>
        <v>#N/A</v>
      </c>
      <c r="BB9" t="e">
        <f>IF(F9&gt;F13,0.01,0)</f>
        <v>#N/A</v>
      </c>
      <c r="BC9" t="e">
        <f>IF(G9&gt;G2,0.001,0)</f>
        <v>#N/A</v>
      </c>
      <c r="BD9" t="e">
        <f>IF(G9&gt;G3,0.001,0)</f>
        <v>#N/A</v>
      </c>
      <c r="BE9" t="e">
        <f>IF(G9&gt;G4,0.001,0)</f>
        <v>#N/A</v>
      </c>
      <c r="BF9" t="e">
        <f>IF(G9&gt;G5,0.001,0)</f>
        <v>#N/A</v>
      </c>
      <c r="BG9" t="e">
        <f>IF(G9&gt;G6,0.001,0)</f>
        <v>#N/A</v>
      </c>
      <c r="BH9" t="e">
        <f>IF(G9&gt;G7,0.001,0)</f>
        <v>#N/A</v>
      </c>
      <c r="BI9" t="e">
        <f>IF(G9&gt;G8,0.001,0)</f>
        <v>#N/A</v>
      </c>
      <c r="BJ9" t="e">
        <f>IF(G9&gt;G10,0.001,0)</f>
        <v>#N/A</v>
      </c>
      <c r="BK9" t="e">
        <f>IF(G9&gt;G11,0.001,0)</f>
        <v>#N/A</v>
      </c>
      <c r="BL9" t="e">
        <f>IF(G9&gt;G12,0.001,0)</f>
        <v>#N/A</v>
      </c>
      <c r="BM9" t="e">
        <f>IF(G9&gt;G13,0.001,0)</f>
        <v>#N/A</v>
      </c>
    </row>
    <row r="10" spans="1:65" x14ac:dyDescent="0.3">
      <c r="A10" t="s">
        <v>124</v>
      </c>
      <c r="B10" t="e">
        <f>VLOOKUP(A15,'Poule I'!A11:N15,4,FALSE)</f>
        <v>#N/A</v>
      </c>
      <c r="C10" t="e">
        <f>VLOOKUP(A15,'Poule B'!A11:N15,6,FALSE)</f>
        <v>#N/A</v>
      </c>
      <c r="D10" t="e">
        <f>VLOOKUP(A15,'Poule I'!A11:N15,8,FALSE)</f>
        <v>#N/A</v>
      </c>
      <c r="E10" t="e">
        <f>VLOOKUP(A15,'Poule I'!A11:N15,9,FALSE)</f>
        <v>#N/A</v>
      </c>
      <c r="F10" t="e">
        <f>VLOOKUP(A15,'Poule I'!A11:N15,13,FALSE)</f>
        <v>#N/A</v>
      </c>
      <c r="G10" t="e">
        <f>VLOOKUP(A15,'Poule I'!A11:N15,14,FALSE)</f>
        <v>#N/A</v>
      </c>
      <c r="H10" t="e">
        <f t="shared" si="1"/>
        <v>#N/A</v>
      </c>
      <c r="I10" s="1" t="s">
        <v>124</v>
      </c>
      <c r="J10" s="119" t="e">
        <f t="shared" si="0"/>
        <v>#N/A</v>
      </c>
      <c r="K10" t="e">
        <f>IF(C10&gt;C2,10,0)</f>
        <v>#N/A</v>
      </c>
      <c r="L10" t="e">
        <f>IF(C10&gt;C3,10,0)</f>
        <v>#N/A</v>
      </c>
      <c r="M10" t="e">
        <f>IF(C10&gt;C4,10,0)</f>
        <v>#N/A</v>
      </c>
      <c r="N10" t="e">
        <f>IF(C10&gt;C5,10,0)</f>
        <v>#N/A</v>
      </c>
      <c r="O10" t="e">
        <f>IF(C10&gt;C6,10,0)</f>
        <v>#N/A</v>
      </c>
      <c r="P10" t="e">
        <f>IF(C10&gt;C7,10,0)</f>
        <v>#N/A</v>
      </c>
      <c r="Q10" t="e">
        <f>IF(C10&gt;C8,10,0)</f>
        <v>#N/A</v>
      </c>
      <c r="R10" t="e">
        <f>IF(C10&gt;C9,10,0)</f>
        <v>#N/A</v>
      </c>
      <c r="S10" t="e">
        <f>IF(C10&gt;C11,10,0)</f>
        <v>#N/A</v>
      </c>
      <c r="T10" t="e">
        <f>IF(C10&gt;C12,10,0)</f>
        <v>#N/A</v>
      </c>
      <c r="U10" t="e">
        <f>IF(C10&gt;C13,10,0)</f>
        <v>#N/A</v>
      </c>
      <c r="V10" t="e">
        <f>IF(D10&gt;D2,1,0)</f>
        <v>#N/A</v>
      </c>
      <c r="W10" t="e">
        <f>IF(D10&gt;D3,1,0)</f>
        <v>#N/A</v>
      </c>
      <c r="X10" t="e">
        <f>IF(D10&gt;D4,1,0)</f>
        <v>#N/A</v>
      </c>
      <c r="Y10" t="e">
        <f>IF(D10&gt;D5,1,0)</f>
        <v>#N/A</v>
      </c>
      <c r="Z10" t="e">
        <f>IF(D10&gt;D6,1,0)</f>
        <v>#N/A</v>
      </c>
      <c r="AA10" t="e">
        <f>IF(D10&gt;D7,1,0)</f>
        <v>#N/A</v>
      </c>
      <c r="AB10" t="e">
        <f>IF(D10&gt;D8,1,0)</f>
        <v>#N/A</v>
      </c>
      <c r="AC10" t="e">
        <f>IF(D10&gt;D9,1,0)</f>
        <v>#N/A</v>
      </c>
      <c r="AD10" t="e">
        <f>IF(D10&gt;D11,1,0)</f>
        <v>#N/A</v>
      </c>
      <c r="AE10" t="e">
        <f>IF(D10&gt;D12,1,0)</f>
        <v>#N/A</v>
      </c>
      <c r="AF10" t="e">
        <f>IF(D10&gt;D13,1,0)</f>
        <v>#N/A</v>
      </c>
      <c r="AG10" t="e">
        <f>IF(E10&gt;E2,0.1,0)</f>
        <v>#N/A</v>
      </c>
      <c r="AH10" t="e">
        <f>IF(E10&gt;E3,0.1,0)</f>
        <v>#N/A</v>
      </c>
      <c r="AI10" t="e">
        <f>IF(E10&gt;E4,0.1,0)</f>
        <v>#N/A</v>
      </c>
      <c r="AJ10" t="e">
        <f>IF(E10&gt;E5,0.1,0)</f>
        <v>#N/A</v>
      </c>
      <c r="AK10" t="e">
        <f>IF(E10&gt;E6,0.1,0)</f>
        <v>#N/A</v>
      </c>
      <c r="AL10" t="e">
        <f>IF(E10&gt;E7,0.1,0)</f>
        <v>#N/A</v>
      </c>
      <c r="AM10" t="e">
        <f>IF(E10&gt;E8,0.1,0)</f>
        <v>#N/A</v>
      </c>
      <c r="AN10" t="e">
        <f>IF(E10&gt;E9,0.1,0)</f>
        <v>#N/A</v>
      </c>
      <c r="AO10" t="e">
        <f>IF(E10&gt;E11,0.1,0)</f>
        <v>#N/A</v>
      </c>
      <c r="AP10" t="e">
        <f>IF(E10&gt;E12,0.1,0)</f>
        <v>#N/A</v>
      </c>
      <c r="AQ10" t="e">
        <f>IF(E10&gt;E13,0.1,0)</f>
        <v>#N/A</v>
      </c>
      <c r="AR10" t="e">
        <f>IF(F10&gt;F2,0.01,0)</f>
        <v>#N/A</v>
      </c>
      <c r="AS10" t="e">
        <f>IF(F10&gt;F3,0.01,0)</f>
        <v>#N/A</v>
      </c>
      <c r="AT10" t="e">
        <f>IF(F10&gt;F4,0.01,0)</f>
        <v>#N/A</v>
      </c>
      <c r="AU10" t="e">
        <f>IF(F10&gt;F5,0.01,0)</f>
        <v>#N/A</v>
      </c>
      <c r="AV10" t="e">
        <f>IF(F10&gt;F6,0.01,0)</f>
        <v>#N/A</v>
      </c>
      <c r="AW10" t="e">
        <f>IF(F10&gt;F7,0.01,0)</f>
        <v>#N/A</v>
      </c>
      <c r="AX10" t="e">
        <f>IF(F10&gt;F8,0.01,0)</f>
        <v>#N/A</v>
      </c>
      <c r="AY10" t="e">
        <f>IF(F10&gt;F9,0.01,0)</f>
        <v>#N/A</v>
      </c>
      <c r="AZ10" t="e">
        <f>IF(F10&gt;F11,0.01,0)</f>
        <v>#N/A</v>
      </c>
      <c r="BA10" t="e">
        <f>IF(F10&gt;F12,0.01,0)</f>
        <v>#N/A</v>
      </c>
      <c r="BB10" t="e">
        <f>IF(F10&gt;F13,0.01,0)</f>
        <v>#N/A</v>
      </c>
      <c r="BC10" t="e">
        <f>IF(G10&gt;G2,0.001,0)</f>
        <v>#N/A</v>
      </c>
      <c r="BD10" t="e">
        <f>IF(G10&gt;G3,0.001,0)</f>
        <v>#N/A</v>
      </c>
      <c r="BE10" t="e">
        <f>IF(G10&gt;G4,0.001,0)</f>
        <v>#N/A</v>
      </c>
      <c r="BF10" t="e">
        <f>IF(G10&gt;G5,0.001,0)</f>
        <v>#N/A</v>
      </c>
      <c r="BG10" t="e">
        <f>IF(G10&gt;G6,0.001,0)</f>
        <v>#N/A</v>
      </c>
      <c r="BH10" t="e">
        <f>IF(G10&gt;G7,0.001,0)</f>
        <v>#N/A</v>
      </c>
      <c r="BI10" t="e">
        <f>IF(G10&gt;G8,0.001,0)</f>
        <v>#N/A</v>
      </c>
      <c r="BJ10" t="e">
        <f>IF(G10&gt;G9,0.001,0)</f>
        <v>#N/A</v>
      </c>
      <c r="BK10" t="e">
        <f>IF(G10&gt;G11,0.001,0)</f>
        <v>#N/A</v>
      </c>
      <c r="BL10" t="e">
        <f>IF(G10&gt;G12,0.001,0)</f>
        <v>#N/A</v>
      </c>
      <c r="BM10" t="e">
        <f>IF(G10&gt;G13,0.001,0)</f>
        <v>#N/A</v>
      </c>
    </row>
    <row r="11" spans="1:65" x14ac:dyDescent="0.3">
      <c r="A11" t="s">
        <v>125</v>
      </c>
      <c r="B11" t="e">
        <f>VLOOKUP(A15,'Poule J'!A11:N15,4,FALSE)</f>
        <v>#N/A</v>
      </c>
      <c r="C11" t="e">
        <f>VLOOKUP(A15,'Poule B'!A11:N15,6,FALSE)</f>
        <v>#N/A</v>
      </c>
      <c r="D11" t="e">
        <f>VLOOKUP(A15,'Poule J'!A11:N15,8,FALSE)</f>
        <v>#N/A</v>
      </c>
      <c r="E11" t="e">
        <f>VLOOKUP(A15,'Poule J'!A11:N15,9,FALSE)</f>
        <v>#N/A</v>
      </c>
      <c r="F11" t="e">
        <f>VLOOKUP(A15,'Poule J'!A11:N15,13,FALSE)</f>
        <v>#N/A</v>
      </c>
      <c r="G11" t="e">
        <f>VLOOKUP(A15,'Poule J'!A11:N15,14,FALSE)</f>
        <v>#N/A</v>
      </c>
      <c r="H11" t="e">
        <f t="shared" si="1"/>
        <v>#N/A</v>
      </c>
      <c r="I11" s="1" t="s">
        <v>125</v>
      </c>
      <c r="J11" s="119" t="e">
        <f t="shared" si="0"/>
        <v>#N/A</v>
      </c>
      <c r="K11" t="e">
        <f>IF(C11&gt;C2,10,0)</f>
        <v>#N/A</v>
      </c>
      <c r="L11" t="e">
        <f>IF(C11&gt;C3,10,0)</f>
        <v>#N/A</v>
      </c>
      <c r="M11" t="e">
        <f>IF(C11&gt;C4,10,0)</f>
        <v>#N/A</v>
      </c>
      <c r="N11" t="e">
        <f>IF(C11&gt;C5,10,0)</f>
        <v>#N/A</v>
      </c>
      <c r="O11" t="e">
        <f>IF(C11&gt;C6,10,0)</f>
        <v>#N/A</v>
      </c>
      <c r="P11" t="e">
        <f>IF(C11&gt;C7,10,0)</f>
        <v>#N/A</v>
      </c>
      <c r="Q11" t="e">
        <f>IF(C11&gt;C6,10,0)</f>
        <v>#N/A</v>
      </c>
      <c r="R11" t="e">
        <f>IF(C11&gt;C9,10,0)</f>
        <v>#N/A</v>
      </c>
      <c r="S11" t="e">
        <f>IF(C11&gt;C10,10,0)</f>
        <v>#N/A</v>
      </c>
      <c r="T11" t="e">
        <f>IF(C11&gt;C12,10,0)</f>
        <v>#N/A</v>
      </c>
      <c r="U11" t="e">
        <f>IF(C11&gt;C13,10,0)</f>
        <v>#N/A</v>
      </c>
      <c r="V11" t="e">
        <f>IF(D11&gt;D2,1,0)</f>
        <v>#N/A</v>
      </c>
      <c r="W11" t="e">
        <f>IF(D11&gt;D3,1,0)</f>
        <v>#N/A</v>
      </c>
      <c r="X11" t="e">
        <f>IF(D11&gt;D4,1,0)</f>
        <v>#N/A</v>
      </c>
      <c r="Y11" t="e">
        <f>IF(D11&gt;D5,1,0)</f>
        <v>#N/A</v>
      </c>
      <c r="Z11" t="e">
        <f>IF(D11&gt;D6,1,0)</f>
        <v>#N/A</v>
      </c>
      <c r="AA11" t="e">
        <f>IF(D11&gt;D7,1,0)</f>
        <v>#N/A</v>
      </c>
      <c r="AB11" t="e">
        <f>IF(D11&gt;D6,1,0)</f>
        <v>#N/A</v>
      </c>
      <c r="AC11" t="e">
        <f>IF(D11&gt;D9,1,0)</f>
        <v>#N/A</v>
      </c>
      <c r="AD11" t="e">
        <f>IF(D11&gt;D10,1,0)</f>
        <v>#N/A</v>
      </c>
      <c r="AE11" t="e">
        <f>IF(D11&gt;D12,1,0)</f>
        <v>#N/A</v>
      </c>
      <c r="AF11" t="e">
        <f>IF(D11&gt;D13,1,0)</f>
        <v>#N/A</v>
      </c>
      <c r="AG11" t="e">
        <f>IF(E11&gt;E2,0.1,0)</f>
        <v>#N/A</v>
      </c>
      <c r="AH11" t="e">
        <f>IF(E11&gt;E3,0.1,0)</f>
        <v>#N/A</v>
      </c>
      <c r="AI11" t="e">
        <f>IF(E11&gt;E4,0.1,0)</f>
        <v>#N/A</v>
      </c>
      <c r="AJ11" t="e">
        <f>IF(E11&gt;E5,0.1,0)</f>
        <v>#N/A</v>
      </c>
      <c r="AK11" t="e">
        <f>IF(E11&gt;E6,0.1,0)</f>
        <v>#N/A</v>
      </c>
      <c r="AL11" t="e">
        <f>IF(E11&gt;E7,0.1,0)</f>
        <v>#N/A</v>
      </c>
      <c r="AM11" t="e">
        <f>IF(E11&gt;E6,0.1,0)</f>
        <v>#N/A</v>
      </c>
      <c r="AN11" t="e">
        <f>IF(E11&gt;E9,0.1,0)</f>
        <v>#N/A</v>
      </c>
      <c r="AO11" t="e">
        <f>IF(E11&gt;E10,0.1,0)</f>
        <v>#N/A</v>
      </c>
      <c r="AP11" t="e">
        <f>IF(E11&gt;E12,0.1,0)</f>
        <v>#N/A</v>
      </c>
      <c r="AQ11" t="e">
        <f>IF(E11&gt;E13,0.1,0)</f>
        <v>#N/A</v>
      </c>
      <c r="AR11" t="e">
        <f>IF(F11&gt;F2,0.01,0)</f>
        <v>#N/A</v>
      </c>
      <c r="AS11" t="e">
        <f>IF(F11&gt;F3,0.01,0)</f>
        <v>#N/A</v>
      </c>
      <c r="AT11" t="e">
        <f>IF(F11&gt;F4,0.01,0)</f>
        <v>#N/A</v>
      </c>
      <c r="AU11" t="e">
        <f>IF(F11&gt;F5,0.01,0)</f>
        <v>#N/A</v>
      </c>
      <c r="AV11" t="e">
        <f>IF(F11&gt;F6,0.01,0)</f>
        <v>#N/A</v>
      </c>
      <c r="AW11" t="e">
        <f>IF(F11&gt;F7,0.01,0)</f>
        <v>#N/A</v>
      </c>
      <c r="AX11" t="e">
        <f>IF(F11&gt;F6,0.01,0)</f>
        <v>#N/A</v>
      </c>
      <c r="AY11" t="e">
        <f>IF(F11&gt;F9,0.01,0)</f>
        <v>#N/A</v>
      </c>
      <c r="AZ11" t="e">
        <f>IF(F11&gt;F10,0.01,0)</f>
        <v>#N/A</v>
      </c>
      <c r="BA11" t="e">
        <f>IF(F11&gt;F12,0.01,0)</f>
        <v>#N/A</v>
      </c>
      <c r="BB11" t="e">
        <f>IF(F11&gt;F13,0.01,0)</f>
        <v>#N/A</v>
      </c>
      <c r="BC11" t="e">
        <f>IF(G11&gt;G2,0.001,0)</f>
        <v>#N/A</v>
      </c>
      <c r="BD11" t="e">
        <f>IF(G11&gt;G3,0.001,0)</f>
        <v>#N/A</v>
      </c>
      <c r="BE11" t="e">
        <f>IF(G11&gt;G4,0.001,0)</f>
        <v>#N/A</v>
      </c>
      <c r="BF11" t="e">
        <f>IF(G11&gt;G5,0.001,0)</f>
        <v>#N/A</v>
      </c>
      <c r="BG11" t="e">
        <f>IF(G11&gt;G6,0.001,0)</f>
        <v>#N/A</v>
      </c>
      <c r="BH11" t="e">
        <f>IF(G11&gt;G7,0.001,0)</f>
        <v>#N/A</v>
      </c>
      <c r="BI11" t="e">
        <f>IF(G11&gt;G6,0.001,0)</f>
        <v>#N/A</v>
      </c>
      <c r="BJ11" t="e">
        <f>IF(G11&gt;G9,0.001,0)</f>
        <v>#N/A</v>
      </c>
      <c r="BK11" t="e">
        <f>IF(G11&gt;G10,0.001,0)</f>
        <v>#N/A</v>
      </c>
      <c r="BL11" t="e">
        <f>IF(G11&gt;G12,0.001,0)</f>
        <v>#N/A</v>
      </c>
      <c r="BM11" t="e">
        <f>IF(G11&gt;G13,0.001,0)</f>
        <v>#N/A</v>
      </c>
    </row>
    <row r="12" spans="1:65" x14ac:dyDescent="0.3">
      <c r="A12" t="s">
        <v>126</v>
      </c>
      <c r="B12" t="e">
        <f>VLOOKUP(A15,'Poule K'!A11:N15,4,FALSE)</f>
        <v>#N/A</v>
      </c>
      <c r="C12" t="e">
        <f>VLOOKUP(A15,'Poule B'!A11:N15,6,FALSE)</f>
        <v>#N/A</v>
      </c>
      <c r="D12" t="e">
        <f>VLOOKUP(A15,'Poule K'!A11:N15,8,FALSE)</f>
        <v>#N/A</v>
      </c>
      <c r="E12" t="e">
        <f>VLOOKUP(A15,'Poule K'!A11:N15,9,FALSE)</f>
        <v>#N/A</v>
      </c>
      <c r="F12" t="e">
        <f>VLOOKUP(A15,'Poule K'!A11:N15,13,FALSE)</f>
        <v>#N/A</v>
      </c>
      <c r="G12" t="e">
        <f>VLOOKUP(A15,'Poule K'!A11:N15,14,FALSE)</f>
        <v>#N/A</v>
      </c>
      <c r="H12" t="e">
        <f t="shared" si="1"/>
        <v>#N/A</v>
      </c>
      <c r="I12" s="1" t="s">
        <v>126</v>
      </c>
      <c r="J12" s="119" t="e">
        <f t="shared" si="0"/>
        <v>#N/A</v>
      </c>
      <c r="K12" t="e">
        <f>IF(C12&gt;C2,10,0)</f>
        <v>#N/A</v>
      </c>
      <c r="L12" t="e">
        <f>IF(C12&gt;C3,10,0)</f>
        <v>#N/A</v>
      </c>
      <c r="M12" t="e">
        <f>IF(C12&gt;C4,10,0)</f>
        <v>#N/A</v>
      </c>
      <c r="N12" t="e">
        <f>IF(C12&gt;C5,10,0)</f>
        <v>#N/A</v>
      </c>
      <c r="O12" t="e">
        <f>IF(C12&gt;C6,10,0)</f>
        <v>#N/A</v>
      </c>
      <c r="P12" t="e">
        <f>IF(C12&gt;C7,10,0)</f>
        <v>#N/A</v>
      </c>
      <c r="Q12" t="e">
        <f>IF(C12&gt;C8,10,0)</f>
        <v>#N/A</v>
      </c>
      <c r="R12" t="e">
        <f>IF(C12&gt;C9,10,0)</f>
        <v>#N/A</v>
      </c>
      <c r="S12" t="e">
        <f>IF(C12&gt;C10,10,0)</f>
        <v>#N/A</v>
      </c>
      <c r="T12" t="e">
        <f>IF(C12&gt;C11,10,0)</f>
        <v>#N/A</v>
      </c>
      <c r="U12" t="e">
        <f>IF(C12&gt;C13,10,0)</f>
        <v>#N/A</v>
      </c>
      <c r="V12" t="e">
        <f>IF(D12&gt;D2,1,0)</f>
        <v>#N/A</v>
      </c>
      <c r="W12" t="e">
        <f>IF(D12&gt;D3,1,0)</f>
        <v>#N/A</v>
      </c>
      <c r="X12" t="e">
        <f>IF(D12&gt;D4,1,0)</f>
        <v>#N/A</v>
      </c>
      <c r="Y12" t="e">
        <f>IF(D12&gt;D5,1,0)</f>
        <v>#N/A</v>
      </c>
      <c r="Z12" t="e">
        <f>IF(D12&gt;D6,1,0)</f>
        <v>#N/A</v>
      </c>
      <c r="AA12" t="e">
        <f>IF(D12&gt;D7,1,0)</f>
        <v>#N/A</v>
      </c>
      <c r="AB12" t="e">
        <f>IF(D12&gt;D8,1,0)</f>
        <v>#N/A</v>
      </c>
      <c r="AC12" t="e">
        <f>IF(D12&gt;D9,1,0)</f>
        <v>#N/A</v>
      </c>
      <c r="AD12" t="e">
        <f>IF(D12&gt;D10,1,0)</f>
        <v>#N/A</v>
      </c>
      <c r="AE12" t="e">
        <f>IF(D12&gt;D11,1,0)</f>
        <v>#N/A</v>
      </c>
      <c r="AF12" t="e">
        <f>IF(D12&gt;D13,1,0)</f>
        <v>#N/A</v>
      </c>
      <c r="AG12" t="e">
        <f>IF(E12&gt;E2,0.1,0)</f>
        <v>#N/A</v>
      </c>
      <c r="AH12" t="e">
        <f>IF(E12&gt;E3,0.1,0)</f>
        <v>#N/A</v>
      </c>
      <c r="AI12" t="e">
        <f>IF(E12&gt;E4,0.1,0)</f>
        <v>#N/A</v>
      </c>
      <c r="AJ12" t="e">
        <f>IF(E12&gt;E5,0.1,0)</f>
        <v>#N/A</v>
      </c>
      <c r="AK12" t="e">
        <f>IF(E12&gt;E6,0.1,0)</f>
        <v>#N/A</v>
      </c>
      <c r="AL12" t="e">
        <f>IF(E12&gt;E7,0.1,0)</f>
        <v>#N/A</v>
      </c>
      <c r="AM12" t="e">
        <f>IF(E12&gt;E8,0.1,0)</f>
        <v>#N/A</v>
      </c>
      <c r="AN12" t="e">
        <f>IF(E12&gt;E9,0.1,0)</f>
        <v>#N/A</v>
      </c>
      <c r="AO12" t="e">
        <f>IF(E12&gt;E10,0.1,0)</f>
        <v>#N/A</v>
      </c>
      <c r="AP12" t="e">
        <f>IF(E12&gt;E11,0.1,0)</f>
        <v>#N/A</v>
      </c>
      <c r="AQ12" t="e">
        <f>IF(E12&gt;E13,0.1,0)</f>
        <v>#N/A</v>
      </c>
      <c r="AR12" t="e">
        <f>IF(F12&gt;F2,0.01,0)</f>
        <v>#N/A</v>
      </c>
      <c r="AS12" t="e">
        <f>IF(F12&gt;F3,0.01,0)</f>
        <v>#N/A</v>
      </c>
      <c r="AT12" t="e">
        <f>IF(F12&gt;F4,0.01,0)</f>
        <v>#N/A</v>
      </c>
      <c r="AU12" t="e">
        <f>IF(F12&gt;F5,0.01,0)</f>
        <v>#N/A</v>
      </c>
      <c r="AV12" t="e">
        <f>IF(F12&gt;F6,0.01,0)</f>
        <v>#N/A</v>
      </c>
      <c r="AW12" t="e">
        <f>IF(F12&gt;F7,0.01,0)</f>
        <v>#N/A</v>
      </c>
      <c r="AX12" t="e">
        <f>IF(F12&gt;F8,0.01,0)</f>
        <v>#N/A</v>
      </c>
      <c r="AY12" t="e">
        <f>IF(F12&gt;F9,0.01,0)</f>
        <v>#N/A</v>
      </c>
      <c r="AZ12" t="e">
        <f>IF(F12&gt;F10,0.01,0)</f>
        <v>#N/A</v>
      </c>
      <c r="BA12" t="e">
        <f>IF(F12&gt;F11,0.01,0)</f>
        <v>#N/A</v>
      </c>
      <c r="BB12" t="e">
        <f>IF(F12&gt;F13,0.01,0)</f>
        <v>#N/A</v>
      </c>
      <c r="BC12" t="e">
        <f>IF(G12&gt;G2,0.001,0)</f>
        <v>#N/A</v>
      </c>
      <c r="BD12" t="e">
        <f>IF(G12&gt;G3,0.001,0)</f>
        <v>#N/A</v>
      </c>
      <c r="BE12" t="e">
        <f>IF(G12&gt;G4,0.001,0)</f>
        <v>#N/A</v>
      </c>
      <c r="BF12" t="e">
        <f>IF(G12&gt;G5,0.001,0)</f>
        <v>#N/A</v>
      </c>
      <c r="BG12" t="e">
        <f>IF(G12&gt;G6,0.001,0)</f>
        <v>#N/A</v>
      </c>
      <c r="BH12" t="e">
        <f>IF(G12&gt;G7,0.001,0)</f>
        <v>#N/A</v>
      </c>
      <c r="BI12" t="e">
        <f>IF(G12&gt;G8,0.001,0)</f>
        <v>#N/A</v>
      </c>
      <c r="BJ12" t="e">
        <f>IF(G12&gt;G9,0.001,0)</f>
        <v>#N/A</v>
      </c>
      <c r="BK12" t="e">
        <f>IF(G12&gt;G10,0.001,0)</f>
        <v>#N/A</v>
      </c>
      <c r="BL12" t="e">
        <f>IF(G12&gt;G11,0.001,0)</f>
        <v>#N/A</v>
      </c>
      <c r="BM12" t="e">
        <f>IF(G12&gt;G13,0.001,0)</f>
        <v>#N/A</v>
      </c>
    </row>
    <row r="13" spans="1:65" x14ac:dyDescent="0.3">
      <c r="A13" t="s">
        <v>127</v>
      </c>
      <c r="B13" t="e">
        <f>VLOOKUP(A15,'Poule L'!A11:N15,4,FALSE)</f>
        <v>#N/A</v>
      </c>
      <c r="C13" t="e">
        <f>VLOOKUP(A15,'Poule B'!A11:N15,6,FALSE)</f>
        <v>#N/A</v>
      </c>
      <c r="D13" t="e">
        <f>VLOOKUP(A15,'Poule L'!A11:N15,8,FALSE)</f>
        <v>#N/A</v>
      </c>
      <c r="E13" t="e">
        <f>VLOOKUP(A15,'Poule L'!A11:N15,9,FALSE)</f>
        <v>#N/A</v>
      </c>
      <c r="F13" t="e">
        <f>VLOOKUP(A15,'Poule L'!A11:N15,13,FALSE)</f>
        <v>#N/A</v>
      </c>
      <c r="G13" t="e">
        <f>VLOOKUP(A15,'Poule L'!A11:N15,14,FALSE)</f>
        <v>#N/A</v>
      </c>
      <c r="H13" t="e">
        <f t="shared" si="1"/>
        <v>#N/A</v>
      </c>
      <c r="I13" s="1" t="s">
        <v>127</v>
      </c>
      <c r="J13" s="119" t="e">
        <f t="shared" si="0"/>
        <v>#N/A</v>
      </c>
      <c r="K13" t="e">
        <f>IF(C13&gt;C2,10,0)</f>
        <v>#N/A</v>
      </c>
      <c r="L13" t="e">
        <f>IF(C13&gt;C3,10,0)</f>
        <v>#N/A</v>
      </c>
      <c r="M13" t="e">
        <f>IF(C13&gt;C4,10,0)</f>
        <v>#N/A</v>
      </c>
      <c r="N13" t="e">
        <f>IF(C13&gt;C5,10,0)</f>
        <v>#N/A</v>
      </c>
      <c r="O13" t="e">
        <f>IF(C13&gt;C6,10,0)</f>
        <v>#N/A</v>
      </c>
      <c r="P13" t="e">
        <f>IF(C13&gt;C7,10,0)</f>
        <v>#N/A</v>
      </c>
      <c r="Q13" t="e">
        <f>IF(C13&gt;C8,10,0)</f>
        <v>#N/A</v>
      </c>
      <c r="R13" t="e">
        <f>IF(C13&gt;C9,10,0)</f>
        <v>#N/A</v>
      </c>
      <c r="S13" t="e">
        <f>IF(C13&gt;C10,10,0)</f>
        <v>#N/A</v>
      </c>
      <c r="T13" t="e">
        <f>IF(C13&gt;C11,10,0)</f>
        <v>#N/A</v>
      </c>
      <c r="U13" t="e">
        <f>IF(C13&gt;C12,10,0)</f>
        <v>#N/A</v>
      </c>
      <c r="V13" t="e">
        <f>IF(D13&gt;D2,1,0)</f>
        <v>#N/A</v>
      </c>
      <c r="W13" t="e">
        <f>IF(D13&gt;D3,1,0)</f>
        <v>#N/A</v>
      </c>
      <c r="X13" t="e">
        <f>IF(D13&gt;D4,1,0)</f>
        <v>#N/A</v>
      </c>
      <c r="Y13" t="e">
        <f>IF(D13&gt;D5,1,0)</f>
        <v>#N/A</v>
      </c>
      <c r="Z13" t="e">
        <f>IF(D13&gt;D6,1,0)</f>
        <v>#N/A</v>
      </c>
      <c r="AA13" t="e">
        <f>IF(D13&gt;D7,1,0)</f>
        <v>#N/A</v>
      </c>
      <c r="AB13" t="e">
        <f>IF(D13&gt;D8,1,0)</f>
        <v>#N/A</v>
      </c>
      <c r="AC13" t="e">
        <f>IF(D13&gt;D9,1,0)</f>
        <v>#N/A</v>
      </c>
      <c r="AD13" t="e">
        <f>IF(D13&gt;D10,1,0)</f>
        <v>#N/A</v>
      </c>
      <c r="AE13" t="e">
        <f>IF(D13&gt;D11,1,0)</f>
        <v>#N/A</v>
      </c>
      <c r="AF13" t="e">
        <f>IF(D13&gt;D12,1,0)</f>
        <v>#N/A</v>
      </c>
      <c r="AG13" t="e">
        <f>IF(E13&gt;E2,0.1,0)</f>
        <v>#N/A</v>
      </c>
      <c r="AH13" t="e">
        <f>IF(E13&gt;E3,0.1,0)</f>
        <v>#N/A</v>
      </c>
      <c r="AI13" t="e">
        <f>IF(E13&gt;E4,0.1,0)</f>
        <v>#N/A</v>
      </c>
      <c r="AJ13" t="e">
        <f>IF(E13&gt;E5,0.1,0)</f>
        <v>#N/A</v>
      </c>
      <c r="AK13" t="e">
        <f>IF(E13&gt;E6,0.1,0)</f>
        <v>#N/A</v>
      </c>
      <c r="AL13" t="e">
        <f>IF(E13&gt;E7,0.1,0)</f>
        <v>#N/A</v>
      </c>
      <c r="AM13" t="e">
        <f>IF(E13&gt;E8,0.1,0)</f>
        <v>#N/A</v>
      </c>
      <c r="AN13" t="e">
        <f>IF(E13&gt;E9,0.1,0)</f>
        <v>#N/A</v>
      </c>
      <c r="AO13" t="e">
        <f>IF(E13&gt;E10,0.1,0)</f>
        <v>#N/A</v>
      </c>
      <c r="AP13" t="e">
        <f>IF(E13&gt;E11,0.1,0)</f>
        <v>#N/A</v>
      </c>
      <c r="AQ13" t="e">
        <f>IF(E13&gt;E12,0.1,0)</f>
        <v>#N/A</v>
      </c>
      <c r="AR13" t="e">
        <f>IF(F13&gt;F2,0.01,0)</f>
        <v>#N/A</v>
      </c>
      <c r="AS13" t="e">
        <f>IF(F13&gt;F3,0.01,0)</f>
        <v>#N/A</v>
      </c>
      <c r="AT13" t="e">
        <f>IF(F13&gt;F4,0.01,0)</f>
        <v>#N/A</v>
      </c>
      <c r="AU13" t="e">
        <f>IF(F13&gt;F5,0.01,0)</f>
        <v>#N/A</v>
      </c>
      <c r="AV13" t="e">
        <f>IF(F13&gt;F6,0.01,0)</f>
        <v>#N/A</v>
      </c>
      <c r="AW13" t="e">
        <f>IF(F13&gt;F7,0.01,0)</f>
        <v>#N/A</v>
      </c>
      <c r="AX13" t="e">
        <f>IF(F13&gt;F8,0.01,0)</f>
        <v>#N/A</v>
      </c>
      <c r="AY13" t="e">
        <f>IF(F13&gt;F9,0.01,0)</f>
        <v>#N/A</v>
      </c>
      <c r="AZ13" t="e">
        <f>IF(F13&gt;F10,0.01,0)</f>
        <v>#N/A</v>
      </c>
      <c r="BA13" t="e">
        <f>IF(F13&gt;F11,0.01,0)</f>
        <v>#N/A</v>
      </c>
      <c r="BB13" t="e">
        <f>IF(F13&gt;F12,0.01,0)</f>
        <v>#N/A</v>
      </c>
      <c r="BC13" t="e">
        <f>IF(G13&gt;G2,0.001,0)</f>
        <v>#N/A</v>
      </c>
      <c r="BD13" t="e">
        <f>IF(G13&gt;G3,0.001,0)</f>
        <v>#N/A</v>
      </c>
      <c r="BE13" t="e">
        <f>IF(G13&gt;G4,0.001,0)</f>
        <v>#N/A</v>
      </c>
      <c r="BF13" t="e">
        <f>IF(G13&gt;G5,0.001,0)</f>
        <v>#N/A</v>
      </c>
      <c r="BG13" t="e">
        <f>IF(G13&gt;G6,0.001,0)</f>
        <v>#N/A</v>
      </c>
      <c r="BH13" t="e">
        <f>IF(G13&gt;G7,0.001,0)</f>
        <v>#N/A</v>
      </c>
      <c r="BI13" t="e">
        <f>IF(G13&gt;G8,0.001,0)</f>
        <v>#N/A</v>
      </c>
      <c r="BJ13" t="e">
        <f>IF(G13&gt;G9,0.001,0)</f>
        <v>#N/A</v>
      </c>
      <c r="BK13" t="e">
        <f>IF(G13&gt;G10,0.001,0)</f>
        <v>#N/A</v>
      </c>
      <c r="BL13" t="e">
        <f>IF(G13&gt;G11,0.001,0)</f>
        <v>#N/A</v>
      </c>
      <c r="BM13" t="e">
        <f>IF(G13&gt;G12,0.001,0)</f>
        <v>#N/A</v>
      </c>
    </row>
    <row r="15" spans="1:65" x14ac:dyDescent="0.3">
      <c r="A15" t="b">
        <v>1</v>
      </c>
    </row>
    <row r="17" spans="1:3" x14ac:dyDescent="0.3">
      <c r="A17" s="115" t="s">
        <v>154</v>
      </c>
      <c r="B17" s="115" t="s">
        <v>708</v>
      </c>
      <c r="C17" t="s">
        <v>155</v>
      </c>
    </row>
    <row r="18" spans="1:3" x14ac:dyDescent="0.3">
      <c r="A18" t="s">
        <v>159</v>
      </c>
      <c r="B18">
        <v>1</v>
      </c>
      <c r="C18" t="e">
        <f>VLOOKUP(B18,H:I,2,FALSE)</f>
        <v>#N/A</v>
      </c>
    </row>
    <row r="19" spans="1:3" x14ac:dyDescent="0.3">
      <c r="A19" t="s">
        <v>161</v>
      </c>
      <c r="B19">
        <v>2</v>
      </c>
      <c r="C19" t="e">
        <f t="shared" ref="C19:C25" si="2">VLOOKUP(B19,H:I,2,FALSE)</f>
        <v>#N/A</v>
      </c>
    </row>
    <row r="20" spans="1:3" x14ac:dyDescent="0.3">
      <c r="A20" t="s">
        <v>162</v>
      </c>
      <c r="B20">
        <v>3</v>
      </c>
      <c r="C20" t="e">
        <f t="shared" si="2"/>
        <v>#N/A</v>
      </c>
    </row>
    <row r="21" spans="1:3" x14ac:dyDescent="0.3">
      <c r="A21" t="s">
        <v>163</v>
      </c>
      <c r="B21">
        <v>4</v>
      </c>
      <c r="C21" t="e">
        <f t="shared" si="2"/>
        <v>#N/A</v>
      </c>
    </row>
    <row r="22" spans="1:3" x14ac:dyDescent="0.3">
      <c r="A22" t="s">
        <v>164</v>
      </c>
      <c r="B22">
        <v>5</v>
      </c>
      <c r="C22" t="e">
        <f t="shared" si="2"/>
        <v>#N/A</v>
      </c>
    </row>
    <row r="23" spans="1:3" x14ac:dyDescent="0.3">
      <c r="A23" t="s">
        <v>165</v>
      </c>
      <c r="B23">
        <v>6</v>
      </c>
      <c r="C23" t="e">
        <f t="shared" si="2"/>
        <v>#N/A</v>
      </c>
    </row>
    <row r="24" spans="1:3" x14ac:dyDescent="0.3">
      <c r="A24" t="s">
        <v>166</v>
      </c>
      <c r="B24">
        <v>7</v>
      </c>
      <c r="C24" t="e">
        <f t="shared" si="2"/>
        <v>#N/A</v>
      </c>
    </row>
    <row r="25" spans="1:3" x14ac:dyDescent="0.3">
      <c r="A25" t="s">
        <v>167</v>
      </c>
      <c r="B25">
        <v>8</v>
      </c>
      <c r="C25" t="e">
        <f t="shared" si="2"/>
        <v>#N/A</v>
      </c>
    </row>
  </sheetData>
  <sheetProtection algorithmName="SHA-512" hashValue="n8JrZaQTIpdeLiE/OwZifM51hlCJDPOEJg0iENHfGZPBZNmnXti6gZ5t+Tvpb81CDOVBc8kiTi15EYdRE1UMpQ==" saltValue="yzFTzHW8P/5VvsCkznZMew==" spinCount="100000" sheet="1" objects="1" scenarios="1"/>
  <mergeCells count="5">
    <mergeCell ref="K1:U1"/>
    <mergeCell ref="V1:AF1"/>
    <mergeCell ref="AG1:AQ1"/>
    <mergeCell ref="AR1:BB1"/>
    <mergeCell ref="BC1:B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3BA5-D35B-4BCC-990C-136D3AC979FE}">
  <dimension ref="A1:R15"/>
  <sheetViews>
    <sheetView workbookViewId="0">
      <selection activeCell="M18" sqref="M18"/>
    </sheetView>
  </sheetViews>
  <sheetFormatPr defaultRowHeight="14.4" x14ac:dyDescent="0.3"/>
  <cols>
    <col min="1" max="1" width="20.88671875" customWidth="1"/>
    <col min="2" max="2" width="16.21875" customWidth="1"/>
    <col min="3" max="3" width="11.6640625" customWidth="1"/>
    <col min="17" max="17" width="10.109375" bestFit="1" customWidth="1"/>
    <col min="18" max="18" width="13.88671875" bestFit="1" customWidth="1"/>
  </cols>
  <sheetData>
    <row r="1" spans="1:18" x14ac:dyDescent="0.3">
      <c r="A1" t="s">
        <v>152</v>
      </c>
    </row>
    <row r="2" spans="1:18" x14ac:dyDescent="0.3">
      <c r="A2" t="s">
        <v>153</v>
      </c>
    </row>
    <row r="4" spans="1:18" x14ac:dyDescent="0.3">
      <c r="A4" s="115" t="s">
        <v>154</v>
      </c>
      <c r="B4" s="115" t="s">
        <v>155</v>
      </c>
      <c r="C4" s="115" t="s">
        <v>156</v>
      </c>
      <c r="D4" s="116" t="s">
        <v>10</v>
      </c>
      <c r="E4" s="116" t="s">
        <v>11</v>
      </c>
      <c r="F4" s="116" t="s">
        <v>16</v>
      </c>
      <c r="G4" s="116" t="s">
        <v>17</v>
      </c>
      <c r="H4" s="116" t="s">
        <v>22</v>
      </c>
      <c r="I4" s="116" t="s">
        <v>23</v>
      </c>
      <c r="J4" s="116" t="s">
        <v>29</v>
      </c>
      <c r="K4" s="116" t="s">
        <v>30</v>
      </c>
      <c r="L4" s="116" t="s">
        <v>124</v>
      </c>
      <c r="M4" s="116" t="s">
        <v>125</v>
      </c>
      <c r="N4" s="116" t="s">
        <v>126</v>
      </c>
      <c r="O4" s="116" t="s">
        <v>127</v>
      </c>
      <c r="P4" s="116" t="s">
        <v>157</v>
      </c>
      <c r="Q4" s="116" t="s">
        <v>158</v>
      </c>
      <c r="R4" s="116" t="s">
        <v>171</v>
      </c>
    </row>
    <row r="5" spans="1:18" x14ac:dyDescent="0.3">
      <c r="A5" t="s">
        <v>159</v>
      </c>
      <c r="B5" t="e">
        <f>'3e plek'!C18</f>
        <v>#N/A</v>
      </c>
      <c r="C5" s="117" t="e">
        <f t="shared" ref="C5:C12" si="0">IF(B5="","",IF(COUNTIF($B$5:$B$12,B5)&gt;1,"DUPLICAAT",""))</f>
        <v>#N/A</v>
      </c>
      <c r="D5" s="1" t="e">
        <f>IF(B5=D4,1,0)</f>
        <v>#N/A</v>
      </c>
      <c r="E5" s="1" t="e">
        <f>IF(B5=E4,2,0)</f>
        <v>#N/A</v>
      </c>
      <c r="F5" s="1" t="e">
        <f>IF(B5=F4,3,0)</f>
        <v>#N/A</v>
      </c>
      <c r="G5" s="1" t="e">
        <f>IF(B5=G4,4,0)</f>
        <v>#N/A</v>
      </c>
      <c r="H5" s="1" t="e">
        <f>IF(B5=H4,5,0)</f>
        <v>#N/A</v>
      </c>
      <c r="I5" s="1" t="e">
        <f>IF(B5=I4,6,0)</f>
        <v>#N/A</v>
      </c>
      <c r="J5" s="1" t="e">
        <f>IF(B5=J4,7,0)</f>
        <v>#N/A</v>
      </c>
      <c r="K5" s="1" t="e">
        <f>IF(B5=K4,8,0)</f>
        <v>#N/A</v>
      </c>
      <c r="L5" s="1" t="e">
        <f>IF(B5=L4,9,0)</f>
        <v>#N/A</v>
      </c>
      <c r="M5" s="1" t="e">
        <f>IF(B5=M4,10,0)</f>
        <v>#N/A</v>
      </c>
      <c r="N5" s="1" t="e">
        <f>IF(B5=N4,11,0)</f>
        <v>#N/A</v>
      </c>
      <c r="O5" s="1" t="e">
        <f>IF(B5=O4,12,0)</f>
        <v>#N/A</v>
      </c>
      <c r="P5" s="1" t="e">
        <f>SUM(D5:O5)</f>
        <v>#N/A</v>
      </c>
      <c r="Q5" s="1" t="e" cm="1">
        <f t="array" ref="Q5:Q12">_xlfn.SORTBY(B5:B12,P5:P12,1)</f>
        <v>#N/A</v>
      </c>
      <c r="R5" s="1" t="s">
        <v>160</v>
      </c>
    </row>
    <row r="6" spans="1:18" x14ac:dyDescent="0.3">
      <c r="A6" t="s">
        <v>161</v>
      </c>
      <c r="B6" t="e">
        <f>'3e plek'!C19</f>
        <v>#N/A</v>
      </c>
      <c r="C6" s="117" t="e">
        <f t="shared" si="0"/>
        <v>#N/A</v>
      </c>
      <c r="D6" s="1" t="e">
        <f>IF(B6=D4,1,0)</f>
        <v>#N/A</v>
      </c>
      <c r="E6" s="1" t="e">
        <f>IF(B6=E4,2,0)</f>
        <v>#N/A</v>
      </c>
      <c r="F6" s="1" t="e">
        <f>IF(B6=F4,3,0)</f>
        <v>#N/A</v>
      </c>
      <c r="G6" s="1" t="e">
        <f>IF(B6=G4,4,0)</f>
        <v>#N/A</v>
      </c>
      <c r="H6" s="1" t="e">
        <f>IF(B6=H4,5,0)</f>
        <v>#N/A</v>
      </c>
      <c r="I6" s="1" t="e">
        <f>IF(B6=I4,6,0)</f>
        <v>#N/A</v>
      </c>
      <c r="J6" s="1" t="e">
        <f>IF(B6=J4,7,0)</f>
        <v>#N/A</v>
      </c>
      <c r="K6" s="1" t="e">
        <f>IF(B6=K4,8,0)</f>
        <v>#N/A</v>
      </c>
      <c r="L6" s="1" t="e">
        <f>IF(B6=L4,9,0)</f>
        <v>#N/A</v>
      </c>
      <c r="M6" s="1" t="e">
        <f>IF(B6=M4,10,0)</f>
        <v>#N/A</v>
      </c>
      <c r="N6" s="1" t="e">
        <f>IF(B6=N4,11,0)</f>
        <v>#N/A</v>
      </c>
      <c r="O6" s="1" t="e">
        <f>IF(B6=O4,12,0)</f>
        <v>#N/A</v>
      </c>
      <c r="P6" s="1" t="e">
        <f t="shared" ref="P6:P12" si="1">SUM(D6:O6)</f>
        <v>#N/A</v>
      </c>
      <c r="Q6" s="1" t="e">
        <v>#N/A</v>
      </c>
      <c r="R6" s="1" t="s">
        <v>160</v>
      </c>
    </row>
    <row r="7" spans="1:18" x14ac:dyDescent="0.3">
      <c r="A7" t="s">
        <v>162</v>
      </c>
      <c r="B7" t="e">
        <f>'3e plek'!C20</f>
        <v>#N/A</v>
      </c>
      <c r="C7" s="117" t="e">
        <f t="shared" si="0"/>
        <v>#N/A</v>
      </c>
      <c r="D7" s="1" t="e">
        <f>IF(B7=D4,1,0)</f>
        <v>#N/A</v>
      </c>
      <c r="E7" s="1" t="e">
        <f>IF(B7=E4,2,0)</f>
        <v>#N/A</v>
      </c>
      <c r="F7" s="1" t="e">
        <f>IF(B7=F4,3,0)</f>
        <v>#N/A</v>
      </c>
      <c r="G7" s="1" t="e">
        <f>IF(B7=G4,4,0)</f>
        <v>#N/A</v>
      </c>
      <c r="H7" s="1" t="e">
        <f>IF(B7=H4,5,0)</f>
        <v>#N/A</v>
      </c>
      <c r="I7" s="1" t="e">
        <f>IF(B7=I4,6,0)</f>
        <v>#N/A</v>
      </c>
      <c r="J7" s="1" t="e">
        <f>IF(B7=J4,7,0)</f>
        <v>#N/A</v>
      </c>
      <c r="K7" s="1" t="e">
        <f>IF(B7=K4,8,0)</f>
        <v>#N/A</v>
      </c>
      <c r="L7" s="1" t="e">
        <f>IF(B7=L4,9,0)</f>
        <v>#N/A</v>
      </c>
      <c r="M7" s="1" t="e">
        <f>IF(B7=M4,10,0)</f>
        <v>#N/A</v>
      </c>
      <c r="N7" s="1" t="e">
        <f>IF(B7=N4,11,0)</f>
        <v>#N/A</v>
      </c>
      <c r="O7" s="1" t="e">
        <f>IF(B7=O4,12,0)</f>
        <v>#N/A</v>
      </c>
      <c r="P7" s="1" t="e">
        <f t="shared" si="1"/>
        <v>#N/A</v>
      </c>
      <c r="Q7" s="1" t="e">
        <v>#N/A</v>
      </c>
      <c r="R7" s="1" t="s">
        <v>160</v>
      </c>
    </row>
    <row r="8" spans="1:18" x14ac:dyDescent="0.3">
      <c r="A8" t="s">
        <v>163</v>
      </c>
      <c r="B8" t="e">
        <f>'3e plek'!C21</f>
        <v>#N/A</v>
      </c>
      <c r="C8" s="117" t="e">
        <f t="shared" si="0"/>
        <v>#N/A</v>
      </c>
      <c r="D8" s="1" t="e">
        <f>IF(B8=D4,1,0)</f>
        <v>#N/A</v>
      </c>
      <c r="E8" s="1" t="e">
        <f>IF(B8=E4,2,0)</f>
        <v>#N/A</v>
      </c>
      <c r="F8" s="1" t="e">
        <f>IF(B8=F4,3,0)</f>
        <v>#N/A</v>
      </c>
      <c r="G8" s="1" t="e">
        <f>IF(B8=G4,4,0)</f>
        <v>#N/A</v>
      </c>
      <c r="H8" s="1" t="e">
        <f>IF(B8=H4,5,0)</f>
        <v>#N/A</v>
      </c>
      <c r="I8" s="1" t="e">
        <f>IF(B8=I4,6,0)</f>
        <v>#N/A</v>
      </c>
      <c r="J8" s="1" t="e">
        <f>IF(B8=J4,7,0)</f>
        <v>#N/A</v>
      </c>
      <c r="K8" s="1" t="e">
        <f>IF(B8=K4,8,0)</f>
        <v>#N/A</v>
      </c>
      <c r="L8" s="1" t="e">
        <f>IF(B8=L4,9,0)</f>
        <v>#N/A</v>
      </c>
      <c r="M8" s="1" t="e">
        <f>IF(B8=M4,10,0)</f>
        <v>#N/A</v>
      </c>
      <c r="N8" s="1" t="e">
        <f>IF(B8=N4,11,0)</f>
        <v>#N/A</v>
      </c>
      <c r="O8" s="1" t="e">
        <f>IF(B8=O4,12,0)</f>
        <v>#N/A</v>
      </c>
      <c r="P8" s="1" t="e">
        <f t="shared" si="1"/>
        <v>#N/A</v>
      </c>
      <c r="Q8" s="1" t="e">
        <v>#N/A</v>
      </c>
      <c r="R8" s="1" t="s">
        <v>160</v>
      </c>
    </row>
    <row r="9" spans="1:18" x14ac:dyDescent="0.3">
      <c r="A9" t="s">
        <v>164</v>
      </c>
      <c r="B9" t="e">
        <f>'3e plek'!C22</f>
        <v>#N/A</v>
      </c>
      <c r="C9" s="117" t="e">
        <f t="shared" si="0"/>
        <v>#N/A</v>
      </c>
      <c r="D9" s="1" t="e">
        <f>IF(B9=D4,1,0)</f>
        <v>#N/A</v>
      </c>
      <c r="E9" s="1" t="e">
        <f>IF(B9=E4,2,0)</f>
        <v>#N/A</v>
      </c>
      <c r="F9" s="1" t="e">
        <f>IF(B9=F4,3,0)</f>
        <v>#N/A</v>
      </c>
      <c r="G9" s="1" t="e">
        <f>IF(B9=G4,4,0)</f>
        <v>#N/A</v>
      </c>
      <c r="H9" s="1" t="e">
        <f>IF(B9=H4,5,0)</f>
        <v>#N/A</v>
      </c>
      <c r="I9" s="1" t="e">
        <f>IF(B9=I4,6,0)</f>
        <v>#N/A</v>
      </c>
      <c r="J9" s="1" t="e">
        <f>IF(B9=J4,7,0)</f>
        <v>#N/A</v>
      </c>
      <c r="K9" s="1" t="e">
        <f>IF(B9=K4,8,0)</f>
        <v>#N/A</v>
      </c>
      <c r="L9" s="1" t="e">
        <f>IF(B9=L4,9,0)</f>
        <v>#N/A</v>
      </c>
      <c r="M9" s="1" t="e">
        <f>IF(B9=M4,10,0)</f>
        <v>#N/A</v>
      </c>
      <c r="N9" s="1" t="e">
        <f>IF(B9=N4,11,0)</f>
        <v>#N/A</v>
      </c>
      <c r="O9" s="1" t="e">
        <f>IF(B9=O4,12,0)</f>
        <v>#N/A</v>
      </c>
      <c r="P9" s="1" t="e">
        <f t="shared" si="1"/>
        <v>#N/A</v>
      </c>
      <c r="Q9" s="1" t="e">
        <v>#N/A</v>
      </c>
      <c r="R9" s="1" t="s">
        <v>160</v>
      </c>
    </row>
    <row r="10" spans="1:18" x14ac:dyDescent="0.3">
      <c r="A10" t="s">
        <v>165</v>
      </c>
      <c r="B10" t="e">
        <f>'3e plek'!C23</f>
        <v>#N/A</v>
      </c>
      <c r="C10" s="117" t="e">
        <f t="shared" si="0"/>
        <v>#N/A</v>
      </c>
      <c r="D10" s="1" t="e">
        <f>IF(B10=D4,1,0)</f>
        <v>#N/A</v>
      </c>
      <c r="E10" s="1" t="e">
        <f>IF(B10=E4,2,0)</f>
        <v>#N/A</v>
      </c>
      <c r="F10" s="1" t="e">
        <f>IF(B10=F4,3,0)</f>
        <v>#N/A</v>
      </c>
      <c r="G10" s="1" t="e">
        <f>IF(B10=G4,4,0)</f>
        <v>#N/A</v>
      </c>
      <c r="H10" s="1" t="e">
        <f>IF(B10=H4,5,0)</f>
        <v>#N/A</v>
      </c>
      <c r="I10" s="1" t="e">
        <f>IF(B10=I4,6,0)</f>
        <v>#N/A</v>
      </c>
      <c r="J10" s="1" t="e">
        <f>IF(B10=J4,7,0)</f>
        <v>#N/A</v>
      </c>
      <c r="K10" s="1" t="e">
        <f>IF(B10=K4,8,0)</f>
        <v>#N/A</v>
      </c>
      <c r="L10" s="1" t="e">
        <f>IF(B10=L4,9,0)</f>
        <v>#N/A</v>
      </c>
      <c r="M10" s="1" t="e">
        <f>IF(B10=M4,10,0)</f>
        <v>#N/A</v>
      </c>
      <c r="N10" s="1" t="e">
        <f>IF(B10=N4,11,0)</f>
        <v>#N/A</v>
      </c>
      <c r="O10" s="1" t="e">
        <f>IF(B10=O4,12,0)</f>
        <v>#N/A</v>
      </c>
      <c r="P10" s="1" t="e">
        <f t="shared" si="1"/>
        <v>#N/A</v>
      </c>
      <c r="Q10" s="1" t="e">
        <v>#N/A</v>
      </c>
      <c r="R10" s="1" t="s">
        <v>160</v>
      </c>
    </row>
    <row r="11" spans="1:18" x14ac:dyDescent="0.3">
      <c r="A11" t="s">
        <v>166</v>
      </c>
      <c r="B11" t="e">
        <f>'3e plek'!C24</f>
        <v>#N/A</v>
      </c>
      <c r="C11" s="117" t="e">
        <f t="shared" si="0"/>
        <v>#N/A</v>
      </c>
      <c r="D11" s="1" t="e">
        <f>IF(B11=D4,1,0)</f>
        <v>#N/A</v>
      </c>
      <c r="E11" s="1" t="e">
        <f>IF(B11=E4,2,0)</f>
        <v>#N/A</v>
      </c>
      <c r="F11" s="1" t="e">
        <f>IF(B11=F4,3,0)</f>
        <v>#N/A</v>
      </c>
      <c r="G11" s="1" t="e">
        <f>IF(B11=G4,4,0)</f>
        <v>#N/A</v>
      </c>
      <c r="H11" s="1" t="e">
        <f>IF(B11=H4,5,0)</f>
        <v>#N/A</v>
      </c>
      <c r="I11" s="1" t="e">
        <f>IF(B11=I4,6,0)</f>
        <v>#N/A</v>
      </c>
      <c r="J11" s="1" t="e">
        <f>IF(B11=J4,7,0)</f>
        <v>#N/A</v>
      </c>
      <c r="K11" s="1" t="e">
        <f>IF(B11=K4,8,0)</f>
        <v>#N/A</v>
      </c>
      <c r="L11" s="1" t="e">
        <f>IF(B11=L4,9,0)</f>
        <v>#N/A</v>
      </c>
      <c r="M11" s="1" t="e">
        <f>IF(B11=M4,10,0)</f>
        <v>#N/A</v>
      </c>
      <c r="N11" s="1" t="e">
        <f>IF(B11=N4,11,0)</f>
        <v>#N/A</v>
      </c>
      <c r="O11" s="1" t="e">
        <f>IF(B11=O4,12,0)</f>
        <v>#N/A</v>
      </c>
      <c r="P11" s="1" t="e">
        <f t="shared" si="1"/>
        <v>#N/A</v>
      </c>
      <c r="Q11" s="1" t="e">
        <v>#N/A</v>
      </c>
      <c r="R11" s="1" t="s">
        <v>160</v>
      </c>
    </row>
    <row r="12" spans="1:18" x14ac:dyDescent="0.3">
      <c r="A12" t="s">
        <v>167</v>
      </c>
      <c r="B12" t="e">
        <f>'3e plek'!C25</f>
        <v>#N/A</v>
      </c>
      <c r="C12" s="117" t="e">
        <f t="shared" si="0"/>
        <v>#N/A</v>
      </c>
      <c r="D12" s="1" t="e">
        <f>IF(B12=D4,1,0)</f>
        <v>#N/A</v>
      </c>
      <c r="E12" s="1" t="e">
        <f>IF(B12=E4,2,0)</f>
        <v>#N/A</v>
      </c>
      <c r="F12" s="1" t="e">
        <f>IF(B12=F4,3,0)</f>
        <v>#N/A</v>
      </c>
      <c r="G12" s="1" t="e">
        <f>IF(B12=G4,4,0)</f>
        <v>#N/A</v>
      </c>
      <c r="H12" s="1" t="e">
        <f>IF(B12=H4,5,0)</f>
        <v>#N/A</v>
      </c>
      <c r="I12" s="1" t="e">
        <f>IF(B12=I4,6,0)</f>
        <v>#N/A</v>
      </c>
      <c r="J12" s="1" t="e">
        <f>IF(B12=J4,7,0)</f>
        <v>#N/A</v>
      </c>
      <c r="K12" s="1" t="e">
        <f>IF(B12=K4,8,0)</f>
        <v>#N/A</v>
      </c>
      <c r="L12" s="1" t="e">
        <f>IF(B12=L4,9,0)</f>
        <v>#N/A</v>
      </c>
      <c r="M12" s="1" t="e">
        <f>IF(B12=M4,10,0)</f>
        <v>#N/A</v>
      </c>
      <c r="N12" s="1" t="e">
        <f>IF(B12=N4,11,0)</f>
        <v>#N/A</v>
      </c>
      <c r="O12" s="1" t="e">
        <f>IF(B12=O4,12,0)</f>
        <v>#N/A</v>
      </c>
      <c r="P12" s="1" t="e">
        <f t="shared" si="1"/>
        <v>#N/A</v>
      </c>
      <c r="Q12" s="1" t="e">
        <v>#N/A</v>
      </c>
      <c r="R12" s="1"/>
    </row>
    <row r="14" spans="1:18" x14ac:dyDescent="0.3">
      <c r="A14" t="s">
        <v>168</v>
      </c>
    </row>
    <row r="15" spans="1:18" x14ac:dyDescent="0.3">
      <c r="A15" t="s">
        <v>169</v>
      </c>
      <c r="B15" t="e">
        <f>_xlfn.CONCAT(Q5:R5,Q6:R6,Q7:R7,Q8,R8,Q9,R9,Q10,R10,Q11,R11,Q12,R12,Q13)</f>
        <v>#N/A</v>
      </c>
    </row>
  </sheetData>
  <sheetProtection algorithmName="SHA-512" hashValue="2SdyuC2Paq79FxEwiAo0/v9yhDSCKm/sTIelF2LTydffmSQ7rgmbbEYb0U/5LL6KfkDZlbVa/HPHjjHPm3edbA==" saltValue="Ca/7I/3baUHJHS1xWGN+j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83504-B155-4CBA-8971-E6CD714EEC9A}">
  <dimension ref="A1:Q496"/>
  <sheetViews>
    <sheetView workbookViewId="0">
      <selection activeCell="M18" sqref="M18"/>
    </sheetView>
  </sheetViews>
  <sheetFormatPr defaultRowHeight="14.4" x14ac:dyDescent="0.3"/>
  <cols>
    <col min="1" max="8" width="3.21875" bestFit="1" customWidth="1"/>
    <col min="9" max="9" width="13.21875" bestFit="1" customWidth="1"/>
    <col min="10" max="17" width="8.88671875" style="1"/>
  </cols>
  <sheetData>
    <row r="1" spans="1:17" x14ac:dyDescent="0.3">
      <c r="A1" s="115" t="s">
        <v>172</v>
      </c>
      <c r="B1" s="115" t="s">
        <v>173</v>
      </c>
      <c r="C1" s="115" t="s">
        <v>174</v>
      </c>
      <c r="D1" s="115" t="s">
        <v>175</v>
      </c>
      <c r="E1" s="115" t="s">
        <v>176</v>
      </c>
      <c r="F1" s="115" t="s">
        <v>177</v>
      </c>
      <c r="G1" s="115" t="s">
        <v>178</v>
      </c>
      <c r="H1" s="115" t="s">
        <v>179</v>
      </c>
      <c r="I1" s="115" t="s">
        <v>180</v>
      </c>
      <c r="J1" s="116" t="s">
        <v>181</v>
      </c>
      <c r="K1" s="116" t="s">
        <v>182</v>
      </c>
      <c r="L1" s="116" t="s">
        <v>183</v>
      </c>
      <c r="M1" s="116" t="s">
        <v>184</v>
      </c>
      <c r="N1" s="116" t="s">
        <v>185</v>
      </c>
      <c r="O1" s="116" t="s">
        <v>186</v>
      </c>
      <c r="P1" s="116" t="s">
        <v>187</v>
      </c>
      <c r="Q1" s="116" t="s">
        <v>188</v>
      </c>
    </row>
    <row r="2" spans="1:17" x14ac:dyDescent="0.3">
      <c r="A2" t="s">
        <v>10</v>
      </c>
      <c r="B2" t="s">
        <v>11</v>
      </c>
      <c r="C2" t="s">
        <v>16</v>
      </c>
      <c r="D2" t="s">
        <v>17</v>
      </c>
      <c r="E2" t="s">
        <v>22</v>
      </c>
      <c r="F2" t="s">
        <v>23</v>
      </c>
      <c r="G2" t="s">
        <v>29</v>
      </c>
      <c r="H2" t="s">
        <v>30</v>
      </c>
      <c r="I2" t="s">
        <v>189</v>
      </c>
      <c r="J2" s="1" t="s">
        <v>30</v>
      </c>
      <c r="K2" s="1" t="s">
        <v>29</v>
      </c>
      <c r="L2" s="1" t="s">
        <v>11</v>
      </c>
      <c r="M2" s="1" t="s">
        <v>16</v>
      </c>
      <c r="N2" s="1" t="s">
        <v>10</v>
      </c>
      <c r="O2" s="1" t="s">
        <v>23</v>
      </c>
      <c r="P2" s="1" t="s">
        <v>17</v>
      </c>
      <c r="Q2" s="1" t="s">
        <v>22</v>
      </c>
    </row>
    <row r="3" spans="1:17" x14ac:dyDescent="0.3">
      <c r="A3" t="s">
        <v>10</v>
      </c>
      <c r="B3" t="s">
        <v>11</v>
      </c>
      <c r="C3" t="s">
        <v>16</v>
      </c>
      <c r="D3" t="s">
        <v>17</v>
      </c>
      <c r="E3" t="s">
        <v>22</v>
      </c>
      <c r="F3" t="s">
        <v>23</v>
      </c>
      <c r="G3" t="s">
        <v>29</v>
      </c>
      <c r="H3" t="s">
        <v>124</v>
      </c>
      <c r="I3" t="s">
        <v>190</v>
      </c>
      <c r="J3" s="1" t="s">
        <v>16</v>
      </c>
      <c r="K3" s="1" t="s">
        <v>29</v>
      </c>
      <c r="L3" s="1" t="s">
        <v>11</v>
      </c>
      <c r="M3" s="1" t="s">
        <v>17</v>
      </c>
      <c r="N3" s="1" t="s">
        <v>10</v>
      </c>
      <c r="O3" s="1" t="s">
        <v>23</v>
      </c>
      <c r="P3" s="1" t="s">
        <v>22</v>
      </c>
      <c r="Q3" s="1" t="s">
        <v>124</v>
      </c>
    </row>
    <row r="4" spans="1:17" x14ac:dyDescent="0.3">
      <c r="A4" t="s">
        <v>10</v>
      </c>
      <c r="B4" t="s">
        <v>11</v>
      </c>
      <c r="C4" t="s">
        <v>16</v>
      </c>
      <c r="D4" t="s">
        <v>17</v>
      </c>
      <c r="E4" t="s">
        <v>22</v>
      </c>
      <c r="F4" t="s">
        <v>23</v>
      </c>
      <c r="G4" t="s">
        <v>29</v>
      </c>
      <c r="H4" t="s">
        <v>125</v>
      </c>
      <c r="I4" t="s">
        <v>191</v>
      </c>
      <c r="J4" s="1" t="s">
        <v>16</v>
      </c>
      <c r="K4" s="1" t="s">
        <v>29</v>
      </c>
      <c r="L4" s="1" t="s">
        <v>11</v>
      </c>
      <c r="M4" s="1" t="s">
        <v>17</v>
      </c>
      <c r="N4" s="1" t="s">
        <v>10</v>
      </c>
      <c r="O4" s="1" t="s">
        <v>23</v>
      </c>
      <c r="P4" s="1" t="s">
        <v>22</v>
      </c>
      <c r="Q4" s="1" t="s">
        <v>125</v>
      </c>
    </row>
    <row r="5" spans="1:17" x14ac:dyDescent="0.3">
      <c r="A5" t="s">
        <v>10</v>
      </c>
      <c r="B5" t="s">
        <v>11</v>
      </c>
      <c r="C5" t="s">
        <v>16</v>
      </c>
      <c r="D5" t="s">
        <v>17</v>
      </c>
      <c r="E5" t="s">
        <v>22</v>
      </c>
      <c r="F5" t="s">
        <v>23</v>
      </c>
      <c r="G5" t="s">
        <v>29</v>
      </c>
      <c r="H5" t="s">
        <v>126</v>
      </c>
      <c r="I5" t="s">
        <v>192</v>
      </c>
      <c r="J5" s="1" t="s">
        <v>16</v>
      </c>
      <c r="K5" s="1" t="s">
        <v>29</v>
      </c>
      <c r="L5" s="1" t="s">
        <v>11</v>
      </c>
      <c r="M5" s="1" t="s">
        <v>17</v>
      </c>
      <c r="N5" s="1" t="s">
        <v>10</v>
      </c>
      <c r="O5" s="1" t="s">
        <v>23</v>
      </c>
      <c r="P5" s="1" t="s">
        <v>22</v>
      </c>
      <c r="Q5" s="1" t="s">
        <v>126</v>
      </c>
    </row>
    <row r="6" spans="1:17" x14ac:dyDescent="0.3">
      <c r="A6" t="s">
        <v>10</v>
      </c>
      <c r="B6" t="s">
        <v>11</v>
      </c>
      <c r="C6" t="s">
        <v>16</v>
      </c>
      <c r="D6" t="s">
        <v>17</v>
      </c>
      <c r="E6" t="s">
        <v>22</v>
      </c>
      <c r="F6" t="s">
        <v>23</v>
      </c>
      <c r="G6" t="s">
        <v>29</v>
      </c>
      <c r="H6" t="s">
        <v>127</v>
      </c>
      <c r="I6" t="s">
        <v>193</v>
      </c>
      <c r="J6" s="1" t="s">
        <v>16</v>
      </c>
      <c r="K6" s="1" t="s">
        <v>29</v>
      </c>
      <c r="L6" s="1" t="s">
        <v>11</v>
      </c>
      <c r="M6" s="1" t="s">
        <v>17</v>
      </c>
      <c r="N6" s="1" t="s">
        <v>10</v>
      </c>
      <c r="O6" s="1" t="s">
        <v>23</v>
      </c>
      <c r="P6" s="1" t="s">
        <v>127</v>
      </c>
      <c r="Q6" s="1" t="s">
        <v>22</v>
      </c>
    </row>
    <row r="7" spans="1:17" x14ac:dyDescent="0.3">
      <c r="A7" t="s">
        <v>10</v>
      </c>
      <c r="B7" t="s">
        <v>11</v>
      </c>
      <c r="C7" t="s">
        <v>16</v>
      </c>
      <c r="D7" t="s">
        <v>17</v>
      </c>
      <c r="E7" t="s">
        <v>22</v>
      </c>
      <c r="F7" t="s">
        <v>23</v>
      </c>
      <c r="G7" t="s">
        <v>30</v>
      </c>
      <c r="H7" t="s">
        <v>124</v>
      </c>
      <c r="I7" t="s">
        <v>194</v>
      </c>
      <c r="J7" s="1" t="s">
        <v>30</v>
      </c>
      <c r="K7" s="1" t="s">
        <v>22</v>
      </c>
      <c r="L7" s="1" t="s">
        <v>11</v>
      </c>
      <c r="M7" s="1" t="s">
        <v>16</v>
      </c>
      <c r="N7" s="1" t="s">
        <v>10</v>
      </c>
      <c r="O7" s="1" t="s">
        <v>23</v>
      </c>
      <c r="P7" s="1" t="s">
        <v>17</v>
      </c>
      <c r="Q7" s="1" t="s">
        <v>124</v>
      </c>
    </row>
    <row r="8" spans="1:17" x14ac:dyDescent="0.3">
      <c r="A8" t="s">
        <v>10</v>
      </c>
      <c r="B8" t="s">
        <v>11</v>
      </c>
      <c r="C8" t="s">
        <v>16</v>
      </c>
      <c r="D8" t="s">
        <v>17</v>
      </c>
      <c r="E8" t="s">
        <v>22</v>
      </c>
      <c r="F8" t="s">
        <v>23</v>
      </c>
      <c r="G8" t="s">
        <v>30</v>
      </c>
      <c r="H8" t="s">
        <v>125</v>
      </c>
      <c r="I8" t="s">
        <v>195</v>
      </c>
      <c r="J8" s="1" t="s">
        <v>30</v>
      </c>
      <c r="K8" s="1" t="s">
        <v>125</v>
      </c>
      <c r="L8" s="1" t="s">
        <v>11</v>
      </c>
      <c r="M8" s="1" t="s">
        <v>16</v>
      </c>
      <c r="N8" s="1" t="s">
        <v>10</v>
      </c>
      <c r="O8" s="1" t="s">
        <v>23</v>
      </c>
      <c r="P8" s="1" t="s">
        <v>17</v>
      </c>
      <c r="Q8" s="1" t="s">
        <v>22</v>
      </c>
    </row>
    <row r="9" spans="1:17" x14ac:dyDescent="0.3">
      <c r="A9" t="s">
        <v>10</v>
      </c>
      <c r="B9" t="s">
        <v>11</v>
      </c>
      <c r="C9" t="s">
        <v>16</v>
      </c>
      <c r="D9" t="s">
        <v>17</v>
      </c>
      <c r="E9" t="s">
        <v>22</v>
      </c>
      <c r="F9" t="s">
        <v>23</v>
      </c>
      <c r="G9" t="s">
        <v>30</v>
      </c>
      <c r="H9" t="s">
        <v>126</v>
      </c>
      <c r="I9" t="s">
        <v>196</v>
      </c>
      <c r="J9" s="1" t="s">
        <v>30</v>
      </c>
      <c r="K9" s="1" t="s">
        <v>22</v>
      </c>
      <c r="L9" s="1" t="s">
        <v>11</v>
      </c>
      <c r="M9" s="1" t="s">
        <v>16</v>
      </c>
      <c r="N9" s="1" t="s">
        <v>10</v>
      </c>
      <c r="O9" s="1" t="s">
        <v>23</v>
      </c>
      <c r="P9" s="1" t="s">
        <v>17</v>
      </c>
      <c r="Q9" s="1" t="s">
        <v>126</v>
      </c>
    </row>
    <row r="10" spans="1:17" x14ac:dyDescent="0.3">
      <c r="A10" t="s">
        <v>10</v>
      </c>
      <c r="B10" t="s">
        <v>11</v>
      </c>
      <c r="C10" t="s">
        <v>16</v>
      </c>
      <c r="D10" t="s">
        <v>17</v>
      </c>
      <c r="E10" t="s">
        <v>22</v>
      </c>
      <c r="F10" t="s">
        <v>23</v>
      </c>
      <c r="G10" t="s">
        <v>30</v>
      </c>
      <c r="H10" t="s">
        <v>127</v>
      </c>
      <c r="I10" t="s">
        <v>197</v>
      </c>
      <c r="J10" s="1" t="s">
        <v>30</v>
      </c>
      <c r="K10" s="1" t="s">
        <v>23</v>
      </c>
      <c r="L10" s="1" t="s">
        <v>11</v>
      </c>
      <c r="M10" s="1" t="s">
        <v>16</v>
      </c>
      <c r="N10" s="1" t="s">
        <v>10</v>
      </c>
      <c r="O10" s="1" t="s">
        <v>17</v>
      </c>
      <c r="P10" s="1" t="s">
        <v>127</v>
      </c>
      <c r="Q10" s="1" t="s">
        <v>22</v>
      </c>
    </row>
    <row r="11" spans="1:17" x14ac:dyDescent="0.3">
      <c r="A11" t="s">
        <v>10</v>
      </c>
      <c r="B11" t="s">
        <v>11</v>
      </c>
      <c r="C11" t="s">
        <v>16</v>
      </c>
      <c r="D11" t="s">
        <v>17</v>
      </c>
      <c r="E11" t="s">
        <v>22</v>
      </c>
      <c r="F11" t="s">
        <v>23</v>
      </c>
      <c r="G11" t="s">
        <v>124</v>
      </c>
      <c r="H11" t="s">
        <v>125</v>
      </c>
      <c r="I11" t="s">
        <v>198</v>
      </c>
      <c r="J11" s="1" t="s">
        <v>16</v>
      </c>
      <c r="K11" s="1" t="s">
        <v>125</v>
      </c>
      <c r="L11" s="1" t="s">
        <v>11</v>
      </c>
      <c r="M11" s="1" t="s">
        <v>17</v>
      </c>
      <c r="N11" s="1" t="s">
        <v>10</v>
      </c>
      <c r="O11" s="1" t="s">
        <v>23</v>
      </c>
      <c r="P11" s="1" t="s">
        <v>22</v>
      </c>
      <c r="Q11" s="1" t="s">
        <v>124</v>
      </c>
    </row>
    <row r="12" spans="1:17" x14ac:dyDescent="0.3">
      <c r="A12" t="s">
        <v>10</v>
      </c>
      <c r="B12" t="s">
        <v>11</v>
      </c>
      <c r="C12" t="s">
        <v>16</v>
      </c>
      <c r="D12" t="s">
        <v>17</v>
      </c>
      <c r="E12" t="s">
        <v>22</v>
      </c>
      <c r="F12" t="s">
        <v>23</v>
      </c>
      <c r="G12" t="s">
        <v>124</v>
      </c>
      <c r="H12" t="s">
        <v>126</v>
      </c>
      <c r="I12" t="s">
        <v>199</v>
      </c>
      <c r="J12" s="1" t="s">
        <v>16</v>
      </c>
      <c r="K12" s="1" t="s">
        <v>22</v>
      </c>
      <c r="L12" s="1" t="s">
        <v>11</v>
      </c>
      <c r="M12" s="1" t="s">
        <v>17</v>
      </c>
      <c r="N12" s="1" t="s">
        <v>10</v>
      </c>
      <c r="O12" s="1" t="s">
        <v>23</v>
      </c>
      <c r="P12" s="1" t="s">
        <v>124</v>
      </c>
      <c r="Q12" s="1" t="s">
        <v>126</v>
      </c>
    </row>
    <row r="13" spans="1:17" x14ac:dyDescent="0.3">
      <c r="A13" t="s">
        <v>10</v>
      </c>
      <c r="B13" t="s">
        <v>11</v>
      </c>
      <c r="C13" t="s">
        <v>16</v>
      </c>
      <c r="D13" t="s">
        <v>17</v>
      </c>
      <c r="E13" t="s">
        <v>22</v>
      </c>
      <c r="F13" t="s">
        <v>23</v>
      </c>
      <c r="G13" t="s">
        <v>124</v>
      </c>
      <c r="H13" t="s">
        <v>127</v>
      </c>
      <c r="I13" t="s">
        <v>200</v>
      </c>
      <c r="J13" s="1" t="s">
        <v>16</v>
      </c>
      <c r="K13" s="1" t="s">
        <v>22</v>
      </c>
      <c r="L13" s="1" t="s">
        <v>11</v>
      </c>
      <c r="M13" s="1" t="s">
        <v>17</v>
      </c>
      <c r="N13" s="1" t="s">
        <v>10</v>
      </c>
      <c r="O13" s="1" t="s">
        <v>23</v>
      </c>
      <c r="P13" s="1" t="s">
        <v>127</v>
      </c>
      <c r="Q13" s="1" t="s">
        <v>124</v>
      </c>
    </row>
    <row r="14" spans="1:17" x14ac:dyDescent="0.3">
      <c r="A14" t="s">
        <v>10</v>
      </c>
      <c r="B14" t="s">
        <v>11</v>
      </c>
      <c r="C14" t="s">
        <v>16</v>
      </c>
      <c r="D14" t="s">
        <v>17</v>
      </c>
      <c r="E14" t="s">
        <v>22</v>
      </c>
      <c r="F14" t="s">
        <v>23</v>
      </c>
      <c r="G14" t="s">
        <v>125</v>
      </c>
      <c r="H14" t="s">
        <v>126</v>
      </c>
      <c r="I14" t="s">
        <v>201</v>
      </c>
      <c r="J14" s="1" t="s">
        <v>16</v>
      </c>
      <c r="K14" s="1" t="s">
        <v>125</v>
      </c>
      <c r="L14" s="1" t="s">
        <v>11</v>
      </c>
      <c r="M14" s="1" t="s">
        <v>17</v>
      </c>
      <c r="N14" s="1" t="s">
        <v>10</v>
      </c>
      <c r="O14" s="1" t="s">
        <v>23</v>
      </c>
      <c r="P14" s="1" t="s">
        <v>22</v>
      </c>
      <c r="Q14" s="1" t="s">
        <v>126</v>
      </c>
    </row>
    <row r="15" spans="1:17" x14ac:dyDescent="0.3">
      <c r="A15" t="s">
        <v>10</v>
      </c>
      <c r="B15" t="s">
        <v>11</v>
      </c>
      <c r="C15" t="s">
        <v>16</v>
      </c>
      <c r="D15" t="s">
        <v>17</v>
      </c>
      <c r="E15" t="s">
        <v>22</v>
      </c>
      <c r="F15" t="s">
        <v>23</v>
      </c>
      <c r="G15" t="s">
        <v>125</v>
      </c>
      <c r="H15" t="s">
        <v>127</v>
      </c>
      <c r="I15" t="s">
        <v>202</v>
      </c>
      <c r="J15" s="1" t="s">
        <v>16</v>
      </c>
      <c r="K15" s="1" t="s">
        <v>125</v>
      </c>
      <c r="L15" s="1" t="s">
        <v>11</v>
      </c>
      <c r="M15" s="1" t="s">
        <v>17</v>
      </c>
      <c r="N15" s="1" t="s">
        <v>10</v>
      </c>
      <c r="O15" s="1" t="s">
        <v>23</v>
      </c>
      <c r="P15" s="1" t="s">
        <v>127</v>
      </c>
      <c r="Q15" s="1" t="s">
        <v>22</v>
      </c>
    </row>
    <row r="16" spans="1:17" x14ac:dyDescent="0.3">
      <c r="A16" t="s">
        <v>10</v>
      </c>
      <c r="B16" t="s">
        <v>11</v>
      </c>
      <c r="C16" t="s">
        <v>16</v>
      </c>
      <c r="D16" t="s">
        <v>17</v>
      </c>
      <c r="E16" t="s">
        <v>22</v>
      </c>
      <c r="F16" t="s">
        <v>23</v>
      </c>
      <c r="G16" t="s">
        <v>126</v>
      </c>
      <c r="H16" t="s">
        <v>127</v>
      </c>
      <c r="I16" t="s">
        <v>203</v>
      </c>
      <c r="J16" s="1" t="s">
        <v>16</v>
      </c>
      <c r="K16" s="1" t="s">
        <v>22</v>
      </c>
      <c r="L16" s="1" t="s">
        <v>11</v>
      </c>
      <c r="M16" s="1" t="s">
        <v>17</v>
      </c>
      <c r="N16" s="1" t="s">
        <v>10</v>
      </c>
      <c r="O16" s="1" t="s">
        <v>23</v>
      </c>
      <c r="P16" s="1" t="s">
        <v>127</v>
      </c>
      <c r="Q16" s="1" t="s">
        <v>126</v>
      </c>
    </row>
    <row r="17" spans="1:17" x14ac:dyDescent="0.3">
      <c r="A17" t="s">
        <v>10</v>
      </c>
      <c r="B17" t="s">
        <v>11</v>
      </c>
      <c r="C17" t="s">
        <v>16</v>
      </c>
      <c r="D17" t="s">
        <v>17</v>
      </c>
      <c r="E17" t="s">
        <v>22</v>
      </c>
      <c r="F17" t="s">
        <v>29</v>
      </c>
      <c r="G17" t="s">
        <v>30</v>
      </c>
      <c r="H17" t="s">
        <v>124</v>
      </c>
      <c r="I17" t="s">
        <v>204</v>
      </c>
      <c r="J17" s="1" t="s">
        <v>30</v>
      </c>
      <c r="K17" s="1" t="s">
        <v>29</v>
      </c>
      <c r="L17" s="1" t="s">
        <v>11</v>
      </c>
      <c r="M17" s="1" t="s">
        <v>16</v>
      </c>
      <c r="N17" s="1" t="s">
        <v>10</v>
      </c>
      <c r="O17" s="1" t="s">
        <v>17</v>
      </c>
      <c r="P17" s="1" t="s">
        <v>22</v>
      </c>
      <c r="Q17" s="1" t="s">
        <v>124</v>
      </c>
    </row>
    <row r="18" spans="1:17" x14ac:dyDescent="0.3">
      <c r="A18" t="s">
        <v>10</v>
      </c>
      <c r="B18" t="s">
        <v>11</v>
      </c>
      <c r="C18" t="s">
        <v>16</v>
      </c>
      <c r="D18" t="s">
        <v>17</v>
      </c>
      <c r="E18" t="s">
        <v>22</v>
      </c>
      <c r="F18" t="s">
        <v>29</v>
      </c>
      <c r="G18" t="s">
        <v>30</v>
      </c>
      <c r="H18" t="s">
        <v>125</v>
      </c>
      <c r="I18" t="s">
        <v>205</v>
      </c>
      <c r="J18" s="1" t="s">
        <v>30</v>
      </c>
      <c r="K18" s="1" t="s">
        <v>29</v>
      </c>
      <c r="L18" s="1" t="s">
        <v>11</v>
      </c>
      <c r="M18" s="1" t="s">
        <v>16</v>
      </c>
      <c r="N18" s="1" t="s">
        <v>10</v>
      </c>
      <c r="O18" s="1" t="s">
        <v>17</v>
      </c>
      <c r="P18" s="1" t="s">
        <v>22</v>
      </c>
      <c r="Q18" s="1" t="s">
        <v>125</v>
      </c>
    </row>
    <row r="19" spans="1:17" x14ac:dyDescent="0.3">
      <c r="A19" t="s">
        <v>10</v>
      </c>
      <c r="B19" t="s">
        <v>11</v>
      </c>
      <c r="C19" t="s">
        <v>16</v>
      </c>
      <c r="D19" t="s">
        <v>17</v>
      </c>
      <c r="E19" t="s">
        <v>22</v>
      </c>
      <c r="F19" t="s">
        <v>29</v>
      </c>
      <c r="G19" t="s">
        <v>30</v>
      </c>
      <c r="H19" t="s">
        <v>126</v>
      </c>
      <c r="I19" t="s">
        <v>206</v>
      </c>
      <c r="J19" s="1" t="s">
        <v>30</v>
      </c>
      <c r="K19" s="1" t="s">
        <v>29</v>
      </c>
      <c r="L19" s="1" t="s">
        <v>11</v>
      </c>
      <c r="M19" s="1" t="s">
        <v>16</v>
      </c>
      <c r="N19" s="1" t="s">
        <v>10</v>
      </c>
      <c r="O19" s="1" t="s">
        <v>17</v>
      </c>
      <c r="P19" s="1" t="s">
        <v>22</v>
      </c>
      <c r="Q19" s="1" t="s">
        <v>126</v>
      </c>
    </row>
    <row r="20" spans="1:17" x14ac:dyDescent="0.3">
      <c r="A20" t="s">
        <v>10</v>
      </c>
      <c r="B20" t="s">
        <v>11</v>
      </c>
      <c r="C20" t="s">
        <v>16</v>
      </c>
      <c r="D20" t="s">
        <v>17</v>
      </c>
      <c r="E20" t="s">
        <v>22</v>
      </c>
      <c r="F20" t="s">
        <v>29</v>
      </c>
      <c r="G20" t="s">
        <v>30</v>
      </c>
      <c r="H20" t="s">
        <v>127</v>
      </c>
      <c r="I20" t="s">
        <v>207</v>
      </c>
      <c r="J20" s="1" t="s">
        <v>30</v>
      </c>
      <c r="K20" s="1" t="s">
        <v>29</v>
      </c>
      <c r="L20" s="1" t="s">
        <v>11</v>
      </c>
      <c r="M20" s="1" t="s">
        <v>16</v>
      </c>
      <c r="N20" s="1" t="s">
        <v>10</v>
      </c>
      <c r="O20" s="1" t="s">
        <v>17</v>
      </c>
      <c r="P20" s="1" t="s">
        <v>127</v>
      </c>
      <c r="Q20" s="1" t="s">
        <v>22</v>
      </c>
    </row>
    <row r="21" spans="1:17" x14ac:dyDescent="0.3">
      <c r="A21" t="s">
        <v>10</v>
      </c>
      <c r="B21" t="s">
        <v>11</v>
      </c>
      <c r="C21" t="s">
        <v>16</v>
      </c>
      <c r="D21" t="s">
        <v>17</v>
      </c>
      <c r="E21" t="s">
        <v>22</v>
      </c>
      <c r="F21" t="s">
        <v>29</v>
      </c>
      <c r="G21" t="s">
        <v>124</v>
      </c>
      <c r="H21" t="s">
        <v>125</v>
      </c>
      <c r="I21" t="s">
        <v>208</v>
      </c>
      <c r="J21" s="1" t="s">
        <v>22</v>
      </c>
      <c r="K21" s="1" t="s">
        <v>29</v>
      </c>
      <c r="L21" s="1" t="s">
        <v>11</v>
      </c>
      <c r="M21" s="1" t="s">
        <v>16</v>
      </c>
      <c r="N21" s="1" t="s">
        <v>10</v>
      </c>
      <c r="O21" s="1" t="s">
        <v>17</v>
      </c>
      <c r="P21" s="1" t="s">
        <v>124</v>
      </c>
      <c r="Q21" s="1" t="s">
        <v>125</v>
      </c>
    </row>
    <row r="22" spans="1:17" x14ac:dyDescent="0.3">
      <c r="A22" t="s">
        <v>10</v>
      </c>
      <c r="B22" t="s">
        <v>11</v>
      </c>
      <c r="C22" t="s">
        <v>16</v>
      </c>
      <c r="D22" t="s">
        <v>17</v>
      </c>
      <c r="E22" t="s">
        <v>22</v>
      </c>
      <c r="F22" t="s">
        <v>29</v>
      </c>
      <c r="G22" t="s">
        <v>124</v>
      </c>
      <c r="H22" t="s">
        <v>126</v>
      </c>
      <c r="I22" t="s">
        <v>209</v>
      </c>
      <c r="J22" s="1" t="s">
        <v>22</v>
      </c>
      <c r="K22" s="1" t="s">
        <v>29</v>
      </c>
      <c r="L22" s="1" t="s">
        <v>11</v>
      </c>
      <c r="M22" s="1" t="s">
        <v>16</v>
      </c>
      <c r="N22" s="1" t="s">
        <v>10</v>
      </c>
      <c r="O22" s="1" t="s">
        <v>17</v>
      </c>
      <c r="P22" s="1" t="s">
        <v>124</v>
      </c>
      <c r="Q22" s="1" t="s">
        <v>126</v>
      </c>
    </row>
    <row r="23" spans="1:17" x14ac:dyDescent="0.3">
      <c r="A23" t="s">
        <v>10</v>
      </c>
      <c r="B23" t="s">
        <v>11</v>
      </c>
      <c r="C23" t="s">
        <v>16</v>
      </c>
      <c r="D23" t="s">
        <v>17</v>
      </c>
      <c r="E23" t="s">
        <v>22</v>
      </c>
      <c r="F23" t="s">
        <v>29</v>
      </c>
      <c r="G23" t="s">
        <v>124</v>
      </c>
      <c r="H23" t="s">
        <v>127</v>
      </c>
      <c r="I23" t="s">
        <v>210</v>
      </c>
      <c r="J23" s="1" t="s">
        <v>22</v>
      </c>
      <c r="K23" s="1" t="s">
        <v>29</v>
      </c>
      <c r="L23" s="1" t="s">
        <v>11</v>
      </c>
      <c r="M23" s="1" t="s">
        <v>16</v>
      </c>
      <c r="N23" s="1" t="s">
        <v>10</v>
      </c>
      <c r="O23" s="1" t="s">
        <v>17</v>
      </c>
      <c r="P23" s="1" t="s">
        <v>127</v>
      </c>
      <c r="Q23" s="1" t="s">
        <v>124</v>
      </c>
    </row>
    <row r="24" spans="1:17" x14ac:dyDescent="0.3">
      <c r="A24" t="s">
        <v>10</v>
      </c>
      <c r="B24" t="s">
        <v>11</v>
      </c>
      <c r="C24" t="s">
        <v>16</v>
      </c>
      <c r="D24" t="s">
        <v>17</v>
      </c>
      <c r="E24" t="s">
        <v>22</v>
      </c>
      <c r="F24" t="s">
        <v>29</v>
      </c>
      <c r="G24" t="s">
        <v>125</v>
      </c>
      <c r="H24" t="s">
        <v>126</v>
      </c>
      <c r="I24" t="s">
        <v>211</v>
      </c>
      <c r="J24" s="1" t="s">
        <v>22</v>
      </c>
      <c r="K24" s="1" t="s">
        <v>29</v>
      </c>
      <c r="L24" s="1" t="s">
        <v>11</v>
      </c>
      <c r="M24" s="1" t="s">
        <v>16</v>
      </c>
      <c r="N24" s="1" t="s">
        <v>10</v>
      </c>
      <c r="O24" s="1" t="s">
        <v>17</v>
      </c>
      <c r="P24" s="1" t="s">
        <v>125</v>
      </c>
      <c r="Q24" s="1" t="s">
        <v>126</v>
      </c>
    </row>
    <row r="25" spans="1:17" x14ac:dyDescent="0.3">
      <c r="A25" t="s">
        <v>10</v>
      </c>
      <c r="B25" t="s">
        <v>11</v>
      </c>
      <c r="C25" t="s">
        <v>16</v>
      </c>
      <c r="D25" t="s">
        <v>17</v>
      </c>
      <c r="E25" t="s">
        <v>22</v>
      </c>
      <c r="F25" t="s">
        <v>29</v>
      </c>
      <c r="G25" t="s">
        <v>125</v>
      </c>
      <c r="H25" t="s">
        <v>127</v>
      </c>
      <c r="I25" t="s">
        <v>212</v>
      </c>
      <c r="J25" s="1" t="s">
        <v>22</v>
      </c>
      <c r="K25" s="1" t="s">
        <v>29</v>
      </c>
      <c r="L25" s="1" t="s">
        <v>11</v>
      </c>
      <c r="M25" s="1" t="s">
        <v>16</v>
      </c>
      <c r="N25" s="1" t="s">
        <v>10</v>
      </c>
      <c r="O25" s="1" t="s">
        <v>17</v>
      </c>
      <c r="P25" s="1" t="s">
        <v>127</v>
      </c>
      <c r="Q25" s="1" t="s">
        <v>125</v>
      </c>
    </row>
    <row r="26" spans="1:17" x14ac:dyDescent="0.3">
      <c r="A26" t="s">
        <v>10</v>
      </c>
      <c r="B26" t="s">
        <v>11</v>
      </c>
      <c r="C26" t="s">
        <v>16</v>
      </c>
      <c r="D26" t="s">
        <v>17</v>
      </c>
      <c r="E26" t="s">
        <v>22</v>
      </c>
      <c r="F26" t="s">
        <v>29</v>
      </c>
      <c r="G26" t="s">
        <v>126</v>
      </c>
      <c r="H26" t="s">
        <v>127</v>
      </c>
      <c r="I26" t="s">
        <v>213</v>
      </c>
      <c r="J26" s="1" t="s">
        <v>22</v>
      </c>
      <c r="K26" s="1" t="s">
        <v>29</v>
      </c>
      <c r="L26" s="1" t="s">
        <v>11</v>
      </c>
      <c r="M26" s="1" t="s">
        <v>16</v>
      </c>
      <c r="N26" s="1" t="s">
        <v>10</v>
      </c>
      <c r="O26" s="1" t="s">
        <v>17</v>
      </c>
      <c r="P26" s="1" t="s">
        <v>127</v>
      </c>
      <c r="Q26" s="1" t="s">
        <v>126</v>
      </c>
    </row>
    <row r="27" spans="1:17" x14ac:dyDescent="0.3">
      <c r="A27" t="s">
        <v>10</v>
      </c>
      <c r="B27" t="s">
        <v>11</v>
      </c>
      <c r="C27" t="s">
        <v>16</v>
      </c>
      <c r="D27" t="s">
        <v>17</v>
      </c>
      <c r="E27" t="s">
        <v>22</v>
      </c>
      <c r="F27" t="s">
        <v>30</v>
      </c>
      <c r="G27" t="s">
        <v>124</v>
      </c>
      <c r="H27" t="s">
        <v>125</v>
      </c>
      <c r="I27" t="s">
        <v>214</v>
      </c>
      <c r="J27" s="1" t="s">
        <v>30</v>
      </c>
      <c r="K27" s="1" t="s">
        <v>125</v>
      </c>
      <c r="L27" s="1" t="s">
        <v>11</v>
      </c>
      <c r="M27" s="1" t="s">
        <v>16</v>
      </c>
      <c r="N27" s="1" t="s">
        <v>10</v>
      </c>
      <c r="O27" s="1" t="s">
        <v>17</v>
      </c>
      <c r="P27" s="1" t="s">
        <v>22</v>
      </c>
      <c r="Q27" s="1" t="s">
        <v>124</v>
      </c>
    </row>
    <row r="28" spans="1:17" x14ac:dyDescent="0.3">
      <c r="A28" t="s">
        <v>10</v>
      </c>
      <c r="B28" t="s">
        <v>11</v>
      </c>
      <c r="C28" t="s">
        <v>16</v>
      </c>
      <c r="D28" t="s">
        <v>17</v>
      </c>
      <c r="E28" t="s">
        <v>22</v>
      </c>
      <c r="F28" t="s">
        <v>30</v>
      </c>
      <c r="G28" t="s">
        <v>124</v>
      </c>
      <c r="H28" t="s">
        <v>126</v>
      </c>
      <c r="I28" t="s">
        <v>215</v>
      </c>
      <c r="J28" s="1" t="s">
        <v>30</v>
      </c>
      <c r="K28" s="1" t="s">
        <v>22</v>
      </c>
      <c r="L28" s="1" t="s">
        <v>11</v>
      </c>
      <c r="M28" s="1" t="s">
        <v>16</v>
      </c>
      <c r="N28" s="1" t="s">
        <v>10</v>
      </c>
      <c r="O28" s="1" t="s">
        <v>17</v>
      </c>
      <c r="P28" s="1" t="s">
        <v>124</v>
      </c>
      <c r="Q28" s="1" t="s">
        <v>126</v>
      </c>
    </row>
    <row r="29" spans="1:17" x14ac:dyDescent="0.3">
      <c r="A29" t="s">
        <v>10</v>
      </c>
      <c r="B29" t="s">
        <v>11</v>
      </c>
      <c r="C29" t="s">
        <v>16</v>
      </c>
      <c r="D29" t="s">
        <v>17</v>
      </c>
      <c r="E29" t="s">
        <v>22</v>
      </c>
      <c r="F29" t="s">
        <v>30</v>
      </c>
      <c r="G29" t="s">
        <v>124</v>
      </c>
      <c r="H29" t="s">
        <v>127</v>
      </c>
      <c r="I29" t="s">
        <v>216</v>
      </c>
      <c r="J29" s="1" t="s">
        <v>30</v>
      </c>
      <c r="K29" s="1" t="s">
        <v>22</v>
      </c>
      <c r="L29" s="1" t="s">
        <v>11</v>
      </c>
      <c r="M29" s="1" t="s">
        <v>16</v>
      </c>
      <c r="N29" s="1" t="s">
        <v>10</v>
      </c>
      <c r="O29" s="1" t="s">
        <v>17</v>
      </c>
      <c r="P29" s="1" t="s">
        <v>127</v>
      </c>
      <c r="Q29" s="1" t="s">
        <v>124</v>
      </c>
    </row>
    <row r="30" spans="1:17" x14ac:dyDescent="0.3">
      <c r="A30" t="s">
        <v>10</v>
      </c>
      <c r="B30" t="s">
        <v>11</v>
      </c>
      <c r="C30" t="s">
        <v>16</v>
      </c>
      <c r="D30" t="s">
        <v>17</v>
      </c>
      <c r="E30" t="s">
        <v>22</v>
      </c>
      <c r="F30" t="s">
        <v>30</v>
      </c>
      <c r="G30" t="s">
        <v>125</v>
      </c>
      <c r="H30" t="s">
        <v>126</v>
      </c>
      <c r="I30" t="s">
        <v>217</v>
      </c>
      <c r="J30" s="1" t="s">
        <v>30</v>
      </c>
      <c r="K30" s="1" t="s">
        <v>125</v>
      </c>
      <c r="L30" s="1" t="s">
        <v>11</v>
      </c>
      <c r="M30" s="1" t="s">
        <v>16</v>
      </c>
      <c r="N30" s="1" t="s">
        <v>10</v>
      </c>
      <c r="O30" s="1" t="s">
        <v>17</v>
      </c>
      <c r="P30" s="1" t="s">
        <v>22</v>
      </c>
      <c r="Q30" s="1" t="s">
        <v>126</v>
      </c>
    </row>
    <row r="31" spans="1:17" x14ac:dyDescent="0.3">
      <c r="A31" t="s">
        <v>10</v>
      </c>
      <c r="B31" t="s">
        <v>11</v>
      </c>
      <c r="C31" t="s">
        <v>16</v>
      </c>
      <c r="D31" t="s">
        <v>17</v>
      </c>
      <c r="E31" t="s">
        <v>22</v>
      </c>
      <c r="F31" t="s">
        <v>30</v>
      </c>
      <c r="G31" t="s">
        <v>125</v>
      </c>
      <c r="H31" t="s">
        <v>127</v>
      </c>
      <c r="I31" t="s">
        <v>218</v>
      </c>
      <c r="J31" s="1" t="s">
        <v>30</v>
      </c>
      <c r="K31" s="1" t="s">
        <v>125</v>
      </c>
      <c r="L31" s="1" t="s">
        <v>11</v>
      </c>
      <c r="M31" s="1" t="s">
        <v>16</v>
      </c>
      <c r="N31" s="1" t="s">
        <v>10</v>
      </c>
      <c r="O31" s="1" t="s">
        <v>17</v>
      </c>
      <c r="P31" s="1" t="s">
        <v>127</v>
      </c>
      <c r="Q31" s="1" t="s">
        <v>22</v>
      </c>
    </row>
    <row r="32" spans="1:17" x14ac:dyDescent="0.3">
      <c r="A32" t="s">
        <v>10</v>
      </c>
      <c r="B32" t="s">
        <v>11</v>
      </c>
      <c r="C32" t="s">
        <v>16</v>
      </c>
      <c r="D32" t="s">
        <v>17</v>
      </c>
      <c r="E32" t="s">
        <v>22</v>
      </c>
      <c r="F32" t="s">
        <v>30</v>
      </c>
      <c r="G32" t="s">
        <v>126</v>
      </c>
      <c r="H32" t="s">
        <v>127</v>
      </c>
      <c r="I32" t="s">
        <v>219</v>
      </c>
      <c r="J32" s="1" t="s">
        <v>30</v>
      </c>
      <c r="K32" s="1" t="s">
        <v>22</v>
      </c>
      <c r="L32" s="1" t="s">
        <v>11</v>
      </c>
      <c r="M32" s="1" t="s">
        <v>16</v>
      </c>
      <c r="N32" s="1" t="s">
        <v>10</v>
      </c>
      <c r="O32" s="1" t="s">
        <v>17</v>
      </c>
      <c r="P32" s="1" t="s">
        <v>127</v>
      </c>
      <c r="Q32" s="1" t="s">
        <v>126</v>
      </c>
    </row>
    <row r="33" spans="1:17" x14ac:dyDescent="0.3">
      <c r="A33" t="s">
        <v>10</v>
      </c>
      <c r="B33" t="s">
        <v>11</v>
      </c>
      <c r="C33" t="s">
        <v>16</v>
      </c>
      <c r="D33" t="s">
        <v>17</v>
      </c>
      <c r="E33" t="s">
        <v>22</v>
      </c>
      <c r="F33" t="s">
        <v>124</v>
      </c>
      <c r="G33" t="s">
        <v>125</v>
      </c>
      <c r="H33" t="s">
        <v>126</v>
      </c>
      <c r="I33" t="s">
        <v>220</v>
      </c>
      <c r="J33" s="1" t="s">
        <v>22</v>
      </c>
      <c r="K33" s="1" t="s">
        <v>125</v>
      </c>
      <c r="L33" s="1" t="s">
        <v>11</v>
      </c>
      <c r="M33" s="1" t="s">
        <v>16</v>
      </c>
      <c r="N33" s="1" t="s">
        <v>10</v>
      </c>
      <c r="O33" s="1" t="s">
        <v>17</v>
      </c>
      <c r="P33" s="1" t="s">
        <v>124</v>
      </c>
      <c r="Q33" s="1" t="s">
        <v>126</v>
      </c>
    </row>
    <row r="34" spans="1:17" x14ac:dyDescent="0.3">
      <c r="A34" t="s">
        <v>10</v>
      </c>
      <c r="B34" t="s">
        <v>11</v>
      </c>
      <c r="C34" t="s">
        <v>16</v>
      </c>
      <c r="D34" t="s">
        <v>17</v>
      </c>
      <c r="E34" t="s">
        <v>22</v>
      </c>
      <c r="F34" t="s">
        <v>124</v>
      </c>
      <c r="G34" t="s">
        <v>125</v>
      </c>
      <c r="H34" t="s">
        <v>127</v>
      </c>
      <c r="I34" t="s">
        <v>221</v>
      </c>
      <c r="J34" s="1" t="s">
        <v>22</v>
      </c>
      <c r="K34" s="1" t="s">
        <v>125</v>
      </c>
      <c r="L34" s="1" t="s">
        <v>11</v>
      </c>
      <c r="M34" s="1" t="s">
        <v>16</v>
      </c>
      <c r="N34" s="1" t="s">
        <v>10</v>
      </c>
      <c r="O34" s="1" t="s">
        <v>17</v>
      </c>
      <c r="P34" s="1" t="s">
        <v>127</v>
      </c>
      <c r="Q34" s="1" t="s">
        <v>124</v>
      </c>
    </row>
    <row r="35" spans="1:17" x14ac:dyDescent="0.3">
      <c r="A35" t="s">
        <v>10</v>
      </c>
      <c r="B35" t="s">
        <v>11</v>
      </c>
      <c r="C35" t="s">
        <v>16</v>
      </c>
      <c r="D35" t="s">
        <v>17</v>
      </c>
      <c r="E35" t="s">
        <v>22</v>
      </c>
      <c r="F35" t="s">
        <v>124</v>
      </c>
      <c r="G35" t="s">
        <v>126</v>
      </c>
      <c r="H35" t="s">
        <v>127</v>
      </c>
      <c r="I35" t="s">
        <v>222</v>
      </c>
      <c r="J35" s="1" t="s">
        <v>22</v>
      </c>
      <c r="K35" s="1" t="s">
        <v>124</v>
      </c>
      <c r="L35" s="1" t="s">
        <v>11</v>
      </c>
      <c r="M35" s="1" t="s">
        <v>16</v>
      </c>
      <c r="N35" s="1" t="s">
        <v>10</v>
      </c>
      <c r="O35" s="1" t="s">
        <v>17</v>
      </c>
      <c r="P35" s="1" t="s">
        <v>127</v>
      </c>
      <c r="Q35" s="1" t="s">
        <v>126</v>
      </c>
    </row>
    <row r="36" spans="1:17" x14ac:dyDescent="0.3">
      <c r="A36" t="s">
        <v>10</v>
      </c>
      <c r="B36" t="s">
        <v>11</v>
      </c>
      <c r="C36" t="s">
        <v>16</v>
      </c>
      <c r="D36" t="s">
        <v>17</v>
      </c>
      <c r="E36" t="s">
        <v>22</v>
      </c>
      <c r="F36" t="s">
        <v>125</v>
      </c>
      <c r="G36" t="s">
        <v>126</v>
      </c>
      <c r="H36" t="s">
        <v>127</v>
      </c>
      <c r="I36" t="s">
        <v>223</v>
      </c>
      <c r="J36" s="1" t="s">
        <v>22</v>
      </c>
      <c r="K36" s="1" t="s">
        <v>125</v>
      </c>
      <c r="L36" s="1" t="s">
        <v>11</v>
      </c>
      <c r="M36" s="1" t="s">
        <v>16</v>
      </c>
      <c r="N36" s="1" t="s">
        <v>10</v>
      </c>
      <c r="O36" s="1" t="s">
        <v>17</v>
      </c>
      <c r="P36" s="1" t="s">
        <v>127</v>
      </c>
      <c r="Q36" s="1" t="s">
        <v>126</v>
      </c>
    </row>
    <row r="37" spans="1:17" x14ac:dyDescent="0.3">
      <c r="A37" t="s">
        <v>10</v>
      </c>
      <c r="B37" t="s">
        <v>11</v>
      </c>
      <c r="C37" t="s">
        <v>16</v>
      </c>
      <c r="D37" t="s">
        <v>17</v>
      </c>
      <c r="E37" t="s">
        <v>23</v>
      </c>
      <c r="F37" t="s">
        <v>29</v>
      </c>
      <c r="G37" t="s">
        <v>30</v>
      </c>
      <c r="H37" t="s">
        <v>124</v>
      </c>
      <c r="I37" t="s">
        <v>224</v>
      </c>
      <c r="J37" s="1" t="s">
        <v>30</v>
      </c>
      <c r="K37" s="1" t="s">
        <v>29</v>
      </c>
      <c r="L37" s="1" t="s">
        <v>11</v>
      </c>
      <c r="M37" s="1" t="s">
        <v>16</v>
      </c>
      <c r="N37" s="1" t="s">
        <v>10</v>
      </c>
      <c r="O37" s="1" t="s">
        <v>23</v>
      </c>
      <c r="P37" s="1" t="s">
        <v>17</v>
      </c>
      <c r="Q37" s="1" t="s">
        <v>124</v>
      </c>
    </row>
    <row r="38" spans="1:17" x14ac:dyDescent="0.3">
      <c r="A38" t="s">
        <v>10</v>
      </c>
      <c r="B38" t="s">
        <v>11</v>
      </c>
      <c r="C38" t="s">
        <v>16</v>
      </c>
      <c r="D38" t="s">
        <v>17</v>
      </c>
      <c r="E38" t="s">
        <v>23</v>
      </c>
      <c r="F38" t="s">
        <v>29</v>
      </c>
      <c r="G38" t="s">
        <v>30</v>
      </c>
      <c r="H38" t="s">
        <v>125</v>
      </c>
      <c r="I38" t="s">
        <v>225</v>
      </c>
      <c r="J38" s="1" t="s">
        <v>30</v>
      </c>
      <c r="K38" s="1" t="s">
        <v>29</v>
      </c>
      <c r="L38" s="1" t="s">
        <v>11</v>
      </c>
      <c r="M38" s="1" t="s">
        <v>16</v>
      </c>
      <c r="N38" s="1" t="s">
        <v>10</v>
      </c>
      <c r="O38" s="1" t="s">
        <v>23</v>
      </c>
      <c r="P38" s="1" t="s">
        <v>17</v>
      </c>
      <c r="Q38" s="1" t="s">
        <v>125</v>
      </c>
    </row>
    <row r="39" spans="1:17" x14ac:dyDescent="0.3">
      <c r="A39" t="s">
        <v>10</v>
      </c>
      <c r="B39" t="s">
        <v>11</v>
      </c>
      <c r="C39" t="s">
        <v>16</v>
      </c>
      <c r="D39" t="s">
        <v>17</v>
      </c>
      <c r="E39" t="s">
        <v>23</v>
      </c>
      <c r="F39" t="s">
        <v>29</v>
      </c>
      <c r="G39" t="s">
        <v>30</v>
      </c>
      <c r="H39" t="s">
        <v>126</v>
      </c>
      <c r="I39" t="s">
        <v>226</v>
      </c>
      <c r="J39" s="1" t="s">
        <v>30</v>
      </c>
      <c r="K39" s="1" t="s">
        <v>29</v>
      </c>
      <c r="L39" s="1" t="s">
        <v>11</v>
      </c>
      <c r="M39" s="1" t="s">
        <v>16</v>
      </c>
      <c r="N39" s="1" t="s">
        <v>10</v>
      </c>
      <c r="O39" s="1" t="s">
        <v>23</v>
      </c>
      <c r="P39" s="1" t="s">
        <v>17</v>
      </c>
      <c r="Q39" s="1" t="s">
        <v>126</v>
      </c>
    </row>
    <row r="40" spans="1:17" x14ac:dyDescent="0.3">
      <c r="A40" t="s">
        <v>10</v>
      </c>
      <c r="B40" t="s">
        <v>11</v>
      </c>
      <c r="C40" t="s">
        <v>16</v>
      </c>
      <c r="D40" t="s">
        <v>17</v>
      </c>
      <c r="E40" t="s">
        <v>23</v>
      </c>
      <c r="F40" t="s">
        <v>29</v>
      </c>
      <c r="G40" t="s">
        <v>30</v>
      </c>
      <c r="H40" t="s">
        <v>127</v>
      </c>
      <c r="I40" t="s">
        <v>227</v>
      </c>
      <c r="J40" s="1" t="s">
        <v>16</v>
      </c>
      <c r="K40" s="1" t="s">
        <v>29</v>
      </c>
      <c r="L40" s="1" t="s">
        <v>11</v>
      </c>
      <c r="M40" s="1" t="s">
        <v>17</v>
      </c>
      <c r="N40" s="1" t="s">
        <v>10</v>
      </c>
      <c r="O40" s="1" t="s">
        <v>23</v>
      </c>
      <c r="P40" s="1" t="s">
        <v>127</v>
      </c>
      <c r="Q40" s="1" t="s">
        <v>30</v>
      </c>
    </row>
    <row r="41" spans="1:17" x14ac:dyDescent="0.3">
      <c r="A41" t="s">
        <v>10</v>
      </c>
      <c r="B41" t="s">
        <v>11</v>
      </c>
      <c r="C41" t="s">
        <v>16</v>
      </c>
      <c r="D41" t="s">
        <v>17</v>
      </c>
      <c r="E41" t="s">
        <v>23</v>
      </c>
      <c r="F41" t="s">
        <v>29</v>
      </c>
      <c r="G41" t="s">
        <v>124</v>
      </c>
      <c r="H41" t="s">
        <v>125</v>
      </c>
      <c r="I41" t="s">
        <v>228</v>
      </c>
      <c r="J41" s="1" t="s">
        <v>16</v>
      </c>
      <c r="K41" s="1" t="s">
        <v>29</v>
      </c>
      <c r="L41" s="1" t="s">
        <v>11</v>
      </c>
      <c r="M41" s="1" t="s">
        <v>17</v>
      </c>
      <c r="N41" s="1" t="s">
        <v>10</v>
      </c>
      <c r="O41" s="1" t="s">
        <v>23</v>
      </c>
      <c r="P41" s="1" t="s">
        <v>124</v>
      </c>
      <c r="Q41" s="1" t="s">
        <v>125</v>
      </c>
    </row>
    <row r="42" spans="1:17" x14ac:dyDescent="0.3">
      <c r="A42" t="s">
        <v>10</v>
      </c>
      <c r="B42" t="s">
        <v>11</v>
      </c>
      <c r="C42" t="s">
        <v>16</v>
      </c>
      <c r="D42" t="s">
        <v>17</v>
      </c>
      <c r="E42" t="s">
        <v>23</v>
      </c>
      <c r="F42" t="s">
        <v>29</v>
      </c>
      <c r="G42" t="s">
        <v>124</v>
      </c>
      <c r="H42" t="s">
        <v>126</v>
      </c>
      <c r="I42" t="s">
        <v>229</v>
      </c>
      <c r="J42" s="1" t="s">
        <v>16</v>
      </c>
      <c r="K42" s="1" t="s">
        <v>29</v>
      </c>
      <c r="L42" s="1" t="s">
        <v>11</v>
      </c>
      <c r="M42" s="1" t="s">
        <v>17</v>
      </c>
      <c r="N42" s="1" t="s">
        <v>10</v>
      </c>
      <c r="O42" s="1" t="s">
        <v>23</v>
      </c>
      <c r="P42" s="1" t="s">
        <v>124</v>
      </c>
      <c r="Q42" s="1" t="s">
        <v>126</v>
      </c>
    </row>
    <row r="43" spans="1:17" x14ac:dyDescent="0.3">
      <c r="A43" t="s">
        <v>10</v>
      </c>
      <c r="B43" t="s">
        <v>11</v>
      </c>
      <c r="C43" t="s">
        <v>16</v>
      </c>
      <c r="D43" t="s">
        <v>17</v>
      </c>
      <c r="E43" t="s">
        <v>23</v>
      </c>
      <c r="F43" t="s">
        <v>29</v>
      </c>
      <c r="G43" t="s">
        <v>124</v>
      </c>
      <c r="H43" t="s">
        <v>127</v>
      </c>
      <c r="I43" t="s">
        <v>230</v>
      </c>
      <c r="J43" s="1" t="s">
        <v>16</v>
      </c>
      <c r="K43" s="1" t="s">
        <v>29</v>
      </c>
      <c r="L43" s="1" t="s">
        <v>11</v>
      </c>
      <c r="M43" s="1" t="s">
        <v>17</v>
      </c>
      <c r="N43" s="1" t="s">
        <v>10</v>
      </c>
      <c r="O43" s="1" t="s">
        <v>23</v>
      </c>
      <c r="P43" s="1" t="s">
        <v>127</v>
      </c>
      <c r="Q43" s="1" t="s">
        <v>124</v>
      </c>
    </row>
    <row r="44" spans="1:17" x14ac:dyDescent="0.3">
      <c r="A44" t="s">
        <v>10</v>
      </c>
      <c r="B44" t="s">
        <v>11</v>
      </c>
      <c r="C44" t="s">
        <v>16</v>
      </c>
      <c r="D44" t="s">
        <v>17</v>
      </c>
      <c r="E44" t="s">
        <v>23</v>
      </c>
      <c r="F44" t="s">
        <v>29</v>
      </c>
      <c r="G44" t="s">
        <v>125</v>
      </c>
      <c r="H44" t="s">
        <v>126</v>
      </c>
      <c r="I44" t="s">
        <v>231</v>
      </c>
      <c r="J44" s="1" t="s">
        <v>16</v>
      </c>
      <c r="K44" s="1" t="s">
        <v>29</v>
      </c>
      <c r="L44" s="1" t="s">
        <v>11</v>
      </c>
      <c r="M44" s="1" t="s">
        <v>17</v>
      </c>
      <c r="N44" s="1" t="s">
        <v>10</v>
      </c>
      <c r="O44" s="1" t="s">
        <v>23</v>
      </c>
      <c r="P44" s="1" t="s">
        <v>125</v>
      </c>
      <c r="Q44" s="1" t="s">
        <v>126</v>
      </c>
    </row>
    <row r="45" spans="1:17" x14ac:dyDescent="0.3">
      <c r="A45" t="s">
        <v>10</v>
      </c>
      <c r="B45" t="s">
        <v>11</v>
      </c>
      <c r="C45" t="s">
        <v>16</v>
      </c>
      <c r="D45" t="s">
        <v>17</v>
      </c>
      <c r="E45" t="s">
        <v>23</v>
      </c>
      <c r="F45" t="s">
        <v>29</v>
      </c>
      <c r="G45" t="s">
        <v>125</v>
      </c>
      <c r="H45" t="s">
        <v>127</v>
      </c>
      <c r="I45" t="s">
        <v>232</v>
      </c>
      <c r="J45" s="1" t="s">
        <v>16</v>
      </c>
      <c r="K45" s="1" t="s">
        <v>29</v>
      </c>
      <c r="L45" s="1" t="s">
        <v>11</v>
      </c>
      <c r="M45" s="1" t="s">
        <v>17</v>
      </c>
      <c r="N45" s="1" t="s">
        <v>10</v>
      </c>
      <c r="O45" s="1" t="s">
        <v>23</v>
      </c>
      <c r="P45" s="1" t="s">
        <v>127</v>
      </c>
      <c r="Q45" s="1" t="s">
        <v>125</v>
      </c>
    </row>
    <row r="46" spans="1:17" x14ac:dyDescent="0.3">
      <c r="A46" t="s">
        <v>10</v>
      </c>
      <c r="B46" t="s">
        <v>11</v>
      </c>
      <c r="C46" t="s">
        <v>16</v>
      </c>
      <c r="D46" t="s">
        <v>17</v>
      </c>
      <c r="E46" t="s">
        <v>23</v>
      </c>
      <c r="F46" t="s">
        <v>29</v>
      </c>
      <c r="G46" t="s">
        <v>126</v>
      </c>
      <c r="H46" t="s">
        <v>127</v>
      </c>
      <c r="I46" t="s">
        <v>233</v>
      </c>
      <c r="J46" s="1" t="s">
        <v>16</v>
      </c>
      <c r="K46" s="1" t="s">
        <v>29</v>
      </c>
      <c r="L46" s="1" t="s">
        <v>11</v>
      </c>
      <c r="M46" s="1" t="s">
        <v>17</v>
      </c>
      <c r="N46" s="1" t="s">
        <v>10</v>
      </c>
      <c r="O46" s="1" t="s">
        <v>23</v>
      </c>
      <c r="P46" s="1" t="s">
        <v>127</v>
      </c>
      <c r="Q46" s="1" t="s">
        <v>126</v>
      </c>
    </row>
    <row r="47" spans="1:17" x14ac:dyDescent="0.3">
      <c r="A47" t="s">
        <v>10</v>
      </c>
      <c r="B47" t="s">
        <v>11</v>
      </c>
      <c r="C47" t="s">
        <v>16</v>
      </c>
      <c r="D47" t="s">
        <v>17</v>
      </c>
      <c r="E47" t="s">
        <v>23</v>
      </c>
      <c r="F47" t="s">
        <v>30</v>
      </c>
      <c r="G47" t="s">
        <v>124</v>
      </c>
      <c r="H47" t="s">
        <v>125</v>
      </c>
      <c r="I47" t="s">
        <v>234</v>
      </c>
      <c r="J47" s="1" t="s">
        <v>30</v>
      </c>
      <c r="K47" s="1" t="s">
        <v>125</v>
      </c>
      <c r="L47" s="1" t="s">
        <v>11</v>
      </c>
      <c r="M47" s="1" t="s">
        <v>16</v>
      </c>
      <c r="N47" s="1" t="s">
        <v>10</v>
      </c>
      <c r="O47" s="1" t="s">
        <v>23</v>
      </c>
      <c r="P47" s="1" t="s">
        <v>17</v>
      </c>
      <c r="Q47" s="1" t="s">
        <v>124</v>
      </c>
    </row>
    <row r="48" spans="1:17" x14ac:dyDescent="0.3">
      <c r="A48" t="s">
        <v>10</v>
      </c>
      <c r="B48" t="s">
        <v>11</v>
      </c>
      <c r="C48" t="s">
        <v>16</v>
      </c>
      <c r="D48" t="s">
        <v>17</v>
      </c>
      <c r="E48" t="s">
        <v>23</v>
      </c>
      <c r="F48" t="s">
        <v>30</v>
      </c>
      <c r="G48" t="s">
        <v>124</v>
      </c>
      <c r="H48" t="s">
        <v>126</v>
      </c>
      <c r="I48" t="s">
        <v>235</v>
      </c>
      <c r="J48" s="1" t="s">
        <v>30</v>
      </c>
      <c r="K48" s="1" t="s">
        <v>23</v>
      </c>
      <c r="L48" s="1" t="s">
        <v>11</v>
      </c>
      <c r="M48" s="1" t="s">
        <v>16</v>
      </c>
      <c r="N48" s="1" t="s">
        <v>10</v>
      </c>
      <c r="O48" s="1" t="s">
        <v>17</v>
      </c>
      <c r="P48" s="1" t="s">
        <v>124</v>
      </c>
      <c r="Q48" s="1" t="s">
        <v>126</v>
      </c>
    </row>
    <row r="49" spans="1:17" x14ac:dyDescent="0.3">
      <c r="A49" t="s">
        <v>10</v>
      </c>
      <c r="B49" t="s">
        <v>11</v>
      </c>
      <c r="C49" t="s">
        <v>16</v>
      </c>
      <c r="D49" t="s">
        <v>17</v>
      </c>
      <c r="E49" t="s">
        <v>23</v>
      </c>
      <c r="F49" t="s">
        <v>30</v>
      </c>
      <c r="G49" t="s">
        <v>124</v>
      </c>
      <c r="H49" t="s">
        <v>127</v>
      </c>
      <c r="I49" t="s">
        <v>236</v>
      </c>
      <c r="J49" s="1" t="s">
        <v>30</v>
      </c>
      <c r="K49" s="1" t="s">
        <v>23</v>
      </c>
      <c r="L49" s="1" t="s">
        <v>11</v>
      </c>
      <c r="M49" s="1" t="s">
        <v>16</v>
      </c>
      <c r="N49" s="1" t="s">
        <v>10</v>
      </c>
      <c r="O49" s="1" t="s">
        <v>17</v>
      </c>
      <c r="P49" s="1" t="s">
        <v>127</v>
      </c>
      <c r="Q49" s="1" t="s">
        <v>124</v>
      </c>
    </row>
    <row r="50" spans="1:17" x14ac:dyDescent="0.3">
      <c r="A50" t="s">
        <v>10</v>
      </c>
      <c r="B50" t="s">
        <v>11</v>
      </c>
      <c r="C50" t="s">
        <v>16</v>
      </c>
      <c r="D50" t="s">
        <v>17</v>
      </c>
      <c r="E50" t="s">
        <v>23</v>
      </c>
      <c r="F50" t="s">
        <v>30</v>
      </c>
      <c r="G50" t="s">
        <v>125</v>
      </c>
      <c r="H50" t="s">
        <v>126</v>
      </c>
      <c r="I50" t="s">
        <v>237</v>
      </c>
      <c r="J50" s="1" t="s">
        <v>30</v>
      </c>
      <c r="K50" s="1" t="s">
        <v>125</v>
      </c>
      <c r="L50" s="1" t="s">
        <v>11</v>
      </c>
      <c r="M50" s="1" t="s">
        <v>16</v>
      </c>
      <c r="N50" s="1" t="s">
        <v>10</v>
      </c>
      <c r="O50" s="1" t="s">
        <v>23</v>
      </c>
      <c r="P50" s="1" t="s">
        <v>17</v>
      </c>
      <c r="Q50" s="1" t="s">
        <v>126</v>
      </c>
    </row>
    <row r="51" spans="1:17" x14ac:dyDescent="0.3">
      <c r="A51" t="s">
        <v>10</v>
      </c>
      <c r="B51" t="s">
        <v>11</v>
      </c>
      <c r="C51" t="s">
        <v>16</v>
      </c>
      <c r="D51" t="s">
        <v>17</v>
      </c>
      <c r="E51" t="s">
        <v>23</v>
      </c>
      <c r="F51" t="s">
        <v>30</v>
      </c>
      <c r="G51" t="s">
        <v>125</v>
      </c>
      <c r="H51" t="s">
        <v>127</v>
      </c>
      <c r="I51" t="s">
        <v>238</v>
      </c>
      <c r="J51" s="1" t="s">
        <v>16</v>
      </c>
      <c r="K51" s="1" t="s">
        <v>125</v>
      </c>
      <c r="L51" s="1" t="s">
        <v>11</v>
      </c>
      <c r="M51" s="1" t="s">
        <v>17</v>
      </c>
      <c r="N51" s="1" t="s">
        <v>10</v>
      </c>
      <c r="O51" s="1" t="s">
        <v>23</v>
      </c>
      <c r="P51" s="1" t="s">
        <v>127</v>
      </c>
      <c r="Q51" s="1" t="s">
        <v>30</v>
      </c>
    </row>
    <row r="52" spans="1:17" x14ac:dyDescent="0.3">
      <c r="A52" t="s">
        <v>10</v>
      </c>
      <c r="B52" t="s">
        <v>11</v>
      </c>
      <c r="C52" t="s">
        <v>16</v>
      </c>
      <c r="D52" t="s">
        <v>17</v>
      </c>
      <c r="E52" t="s">
        <v>23</v>
      </c>
      <c r="F52" t="s">
        <v>30</v>
      </c>
      <c r="G52" t="s">
        <v>126</v>
      </c>
      <c r="H52" t="s">
        <v>127</v>
      </c>
      <c r="I52" t="s">
        <v>239</v>
      </c>
      <c r="J52" s="1" t="s">
        <v>30</v>
      </c>
      <c r="K52" s="1" t="s">
        <v>23</v>
      </c>
      <c r="L52" s="1" t="s">
        <v>11</v>
      </c>
      <c r="M52" s="1" t="s">
        <v>16</v>
      </c>
      <c r="N52" s="1" t="s">
        <v>10</v>
      </c>
      <c r="O52" s="1" t="s">
        <v>17</v>
      </c>
      <c r="P52" s="1" t="s">
        <v>127</v>
      </c>
      <c r="Q52" s="1" t="s">
        <v>126</v>
      </c>
    </row>
    <row r="53" spans="1:17" x14ac:dyDescent="0.3">
      <c r="A53" t="s">
        <v>10</v>
      </c>
      <c r="B53" t="s">
        <v>11</v>
      </c>
      <c r="C53" t="s">
        <v>16</v>
      </c>
      <c r="D53" t="s">
        <v>17</v>
      </c>
      <c r="E53" t="s">
        <v>23</v>
      </c>
      <c r="F53" t="s">
        <v>124</v>
      </c>
      <c r="G53" t="s">
        <v>125</v>
      </c>
      <c r="H53" t="s">
        <v>126</v>
      </c>
      <c r="I53" t="s">
        <v>240</v>
      </c>
      <c r="J53" s="1" t="s">
        <v>16</v>
      </c>
      <c r="K53" s="1" t="s">
        <v>125</v>
      </c>
      <c r="L53" s="1" t="s">
        <v>11</v>
      </c>
      <c r="M53" s="1" t="s">
        <v>17</v>
      </c>
      <c r="N53" s="1" t="s">
        <v>10</v>
      </c>
      <c r="O53" s="1" t="s">
        <v>23</v>
      </c>
      <c r="P53" s="1" t="s">
        <v>124</v>
      </c>
      <c r="Q53" s="1" t="s">
        <v>126</v>
      </c>
    </row>
    <row r="54" spans="1:17" x14ac:dyDescent="0.3">
      <c r="A54" t="s">
        <v>10</v>
      </c>
      <c r="B54" t="s">
        <v>11</v>
      </c>
      <c r="C54" t="s">
        <v>16</v>
      </c>
      <c r="D54" t="s">
        <v>17</v>
      </c>
      <c r="E54" t="s">
        <v>23</v>
      </c>
      <c r="F54" t="s">
        <v>124</v>
      </c>
      <c r="G54" t="s">
        <v>125</v>
      </c>
      <c r="H54" t="s">
        <v>127</v>
      </c>
      <c r="I54" t="s">
        <v>241</v>
      </c>
      <c r="J54" s="1" t="s">
        <v>16</v>
      </c>
      <c r="K54" s="1" t="s">
        <v>125</v>
      </c>
      <c r="L54" s="1" t="s">
        <v>11</v>
      </c>
      <c r="M54" s="1" t="s">
        <v>17</v>
      </c>
      <c r="N54" s="1" t="s">
        <v>10</v>
      </c>
      <c r="O54" s="1" t="s">
        <v>23</v>
      </c>
      <c r="P54" s="1" t="s">
        <v>127</v>
      </c>
      <c r="Q54" s="1" t="s">
        <v>124</v>
      </c>
    </row>
    <row r="55" spans="1:17" x14ac:dyDescent="0.3">
      <c r="A55" t="s">
        <v>10</v>
      </c>
      <c r="B55" t="s">
        <v>11</v>
      </c>
      <c r="C55" t="s">
        <v>16</v>
      </c>
      <c r="D55" t="s">
        <v>17</v>
      </c>
      <c r="E55" t="s">
        <v>23</v>
      </c>
      <c r="F55" t="s">
        <v>124</v>
      </c>
      <c r="G55" t="s">
        <v>126</v>
      </c>
      <c r="H55" t="s">
        <v>127</v>
      </c>
      <c r="I55" t="s">
        <v>242</v>
      </c>
      <c r="J55" s="1" t="s">
        <v>16</v>
      </c>
      <c r="K55" s="1" t="s">
        <v>124</v>
      </c>
      <c r="L55" s="1" t="s">
        <v>11</v>
      </c>
      <c r="M55" s="1" t="s">
        <v>17</v>
      </c>
      <c r="N55" s="1" t="s">
        <v>10</v>
      </c>
      <c r="O55" s="1" t="s">
        <v>23</v>
      </c>
      <c r="P55" s="1" t="s">
        <v>127</v>
      </c>
      <c r="Q55" s="1" t="s">
        <v>126</v>
      </c>
    </row>
    <row r="56" spans="1:17" x14ac:dyDescent="0.3">
      <c r="A56" t="s">
        <v>10</v>
      </c>
      <c r="B56" t="s">
        <v>11</v>
      </c>
      <c r="C56" t="s">
        <v>16</v>
      </c>
      <c r="D56" t="s">
        <v>17</v>
      </c>
      <c r="E56" t="s">
        <v>23</v>
      </c>
      <c r="F56" t="s">
        <v>125</v>
      </c>
      <c r="G56" t="s">
        <v>126</v>
      </c>
      <c r="H56" t="s">
        <v>127</v>
      </c>
      <c r="I56" t="s">
        <v>243</v>
      </c>
      <c r="J56" s="1" t="s">
        <v>16</v>
      </c>
      <c r="K56" s="1" t="s">
        <v>125</v>
      </c>
      <c r="L56" s="1" t="s">
        <v>11</v>
      </c>
      <c r="M56" s="1" t="s">
        <v>17</v>
      </c>
      <c r="N56" s="1" t="s">
        <v>10</v>
      </c>
      <c r="O56" s="1" t="s">
        <v>23</v>
      </c>
      <c r="P56" s="1" t="s">
        <v>127</v>
      </c>
      <c r="Q56" s="1" t="s">
        <v>126</v>
      </c>
    </row>
    <row r="57" spans="1:17" x14ac:dyDescent="0.3">
      <c r="A57" t="s">
        <v>10</v>
      </c>
      <c r="B57" t="s">
        <v>11</v>
      </c>
      <c r="C57" t="s">
        <v>16</v>
      </c>
      <c r="D57" t="s">
        <v>17</v>
      </c>
      <c r="E57" t="s">
        <v>29</v>
      </c>
      <c r="F57" t="s">
        <v>30</v>
      </c>
      <c r="G57" t="s">
        <v>124</v>
      </c>
      <c r="H57" t="s">
        <v>125</v>
      </c>
      <c r="I57" t="s">
        <v>244</v>
      </c>
      <c r="J57" s="1" t="s">
        <v>30</v>
      </c>
      <c r="K57" s="1" t="s">
        <v>29</v>
      </c>
      <c r="L57" s="1" t="s">
        <v>11</v>
      </c>
      <c r="M57" s="1" t="s">
        <v>16</v>
      </c>
      <c r="N57" s="1" t="s">
        <v>10</v>
      </c>
      <c r="O57" s="1" t="s">
        <v>17</v>
      </c>
      <c r="P57" s="1" t="s">
        <v>124</v>
      </c>
      <c r="Q57" s="1" t="s">
        <v>125</v>
      </c>
    </row>
    <row r="58" spans="1:17" x14ac:dyDescent="0.3">
      <c r="A58" t="s">
        <v>10</v>
      </c>
      <c r="B58" t="s">
        <v>11</v>
      </c>
      <c r="C58" t="s">
        <v>16</v>
      </c>
      <c r="D58" t="s">
        <v>17</v>
      </c>
      <c r="E58" t="s">
        <v>29</v>
      </c>
      <c r="F58" t="s">
        <v>30</v>
      </c>
      <c r="G58" t="s">
        <v>124</v>
      </c>
      <c r="H58" t="s">
        <v>126</v>
      </c>
      <c r="I58" t="s">
        <v>245</v>
      </c>
      <c r="J58" s="1" t="s">
        <v>30</v>
      </c>
      <c r="K58" s="1" t="s">
        <v>29</v>
      </c>
      <c r="L58" s="1" t="s">
        <v>11</v>
      </c>
      <c r="M58" s="1" t="s">
        <v>16</v>
      </c>
      <c r="N58" s="1" t="s">
        <v>10</v>
      </c>
      <c r="O58" s="1" t="s">
        <v>17</v>
      </c>
      <c r="P58" s="1" t="s">
        <v>124</v>
      </c>
      <c r="Q58" s="1" t="s">
        <v>126</v>
      </c>
    </row>
    <row r="59" spans="1:17" x14ac:dyDescent="0.3">
      <c r="A59" t="s">
        <v>10</v>
      </c>
      <c r="B59" t="s">
        <v>11</v>
      </c>
      <c r="C59" t="s">
        <v>16</v>
      </c>
      <c r="D59" t="s">
        <v>17</v>
      </c>
      <c r="E59" t="s">
        <v>29</v>
      </c>
      <c r="F59" t="s">
        <v>30</v>
      </c>
      <c r="G59" t="s">
        <v>124</v>
      </c>
      <c r="H59" t="s">
        <v>127</v>
      </c>
      <c r="I59" t="s">
        <v>246</v>
      </c>
      <c r="J59" s="1" t="s">
        <v>30</v>
      </c>
      <c r="K59" s="1" t="s">
        <v>29</v>
      </c>
      <c r="L59" s="1" t="s">
        <v>11</v>
      </c>
      <c r="M59" s="1" t="s">
        <v>16</v>
      </c>
      <c r="N59" s="1" t="s">
        <v>10</v>
      </c>
      <c r="O59" s="1" t="s">
        <v>17</v>
      </c>
      <c r="P59" s="1" t="s">
        <v>127</v>
      </c>
      <c r="Q59" s="1" t="s">
        <v>124</v>
      </c>
    </row>
    <row r="60" spans="1:17" x14ac:dyDescent="0.3">
      <c r="A60" t="s">
        <v>10</v>
      </c>
      <c r="B60" t="s">
        <v>11</v>
      </c>
      <c r="C60" t="s">
        <v>16</v>
      </c>
      <c r="D60" t="s">
        <v>17</v>
      </c>
      <c r="E60" t="s">
        <v>29</v>
      </c>
      <c r="F60" t="s">
        <v>30</v>
      </c>
      <c r="G60" t="s">
        <v>125</v>
      </c>
      <c r="H60" t="s">
        <v>126</v>
      </c>
      <c r="I60" t="s">
        <v>247</v>
      </c>
      <c r="J60" s="1" t="s">
        <v>30</v>
      </c>
      <c r="K60" s="1" t="s">
        <v>29</v>
      </c>
      <c r="L60" s="1" t="s">
        <v>11</v>
      </c>
      <c r="M60" s="1" t="s">
        <v>16</v>
      </c>
      <c r="N60" s="1" t="s">
        <v>10</v>
      </c>
      <c r="O60" s="1" t="s">
        <v>17</v>
      </c>
      <c r="P60" s="1" t="s">
        <v>125</v>
      </c>
      <c r="Q60" s="1" t="s">
        <v>126</v>
      </c>
    </row>
    <row r="61" spans="1:17" x14ac:dyDescent="0.3">
      <c r="A61" t="s">
        <v>10</v>
      </c>
      <c r="B61" t="s">
        <v>11</v>
      </c>
      <c r="C61" t="s">
        <v>16</v>
      </c>
      <c r="D61" t="s">
        <v>17</v>
      </c>
      <c r="E61" t="s">
        <v>29</v>
      </c>
      <c r="F61" t="s">
        <v>30</v>
      </c>
      <c r="G61" t="s">
        <v>125</v>
      </c>
      <c r="H61" t="s">
        <v>127</v>
      </c>
      <c r="I61" t="s">
        <v>248</v>
      </c>
      <c r="J61" s="1" t="s">
        <v>30</v>
      </c>
      <c r="K61" s="1" t="s">
        <v>29</v>
      </c>
      <c r="L61" s="1" t="s">
        <v>11</v>
      </c>
      <c r="M61" s="1" t="s">
        <v>16</v>
      </c>
      <c r="N61" s="1" t="s">
        <v>10</v>
      </c>
      <c r="O61" s="1" t="s">
        <v>17</v>
      </c>
      <c r="P61" s="1" t="s">
        <v>127</v>
      </c>
      <c r="Q61" s="1" t="s">
        <v>125</v>
      </c>
    </row>
    <row r="62" spans="1:17" x14ac:dyDescent="0.3">
      <c r="A62" t="s">
        <v>10</v>
      </c>
      <c r="B62" t="s">
        <v>11</v>
      </c>
      <c r="C62" t="s">
        <v>16</v>
      </c>
      <c r="D62" t="s">
        <v>17</v>
      </c>
      <c r="E62" t="s">
        <v>29</v>
      </c>
      <c r="F62" t="s">
        <v>30</v>
      </c>
      <c r="G62" t="s">
        <v>126</v>
      </c>
      <c r="H62" t="s">
        <v>127</v>
      </c>
      <c r="I62" t="s">
        <v>249</v>
      </c>
      <c r="J62" s="1" t="s">
        <v>30</v>
      </c>
      <c r="K62" s="1" t="s">
        <v>29</v>
      </c>
      <c r="L62" s="1" t="s">
        <v>11</v>
      </c>
      <c r="M62" s="1" t="s">
        <v>16</v>
      </c>
      <c r="N62" s="1" t="s">
        <v>10</v>
      </c>
      <c r="O62" s="1" t="s">
        <v>17</v>
      </c>
      <c r="P62" s="1" t="s">
        <v>127</v>
      </c>
      <c r="Q62" s="1" t="s">
        <v>126</v>
      </c>
    </row>
    <row r="63" spans="1:17" x14ac:dyDescent="0.3">
      <c r="A63" t="s">
        <v>10</v>
      </c>
      <c r="B63" t="s">
        <v>11</v>
      </c>
      <c r="C63" t="s">
        <v>16</v>
      </c>
      <c r="D63" t="s">
        <v>17</v>
      </c>
      <c r="E63" t="s">
        <v>29</v>
      </c>
      <c r="F63" t="s">
        <v>124</v>
      </c>
      <c r="G63" t="s">
        <v>125</v>
      </c>
      <c r="H63" t="s">
        <v>126</v>
      </c>
      <c r="I63" t="s">
        <v>250</v>
      </c>
      <c r="J63" s="1" t="s">
        <v>16</v>
      </c>
      <c r="K63" s="1" t="s">
        <v>125</v>
      </c>
      <c r="L63" s="1" t="s">
        <v>11</v>
      </c>
      <c r="M63" s="1" t="s">
        <v>17</v>
      </c>
      <c r="N63" s="1" t="s">
        <v>10</v>
      </c>
      <c r="O63" s="1" t="s">
        <v>29</v>
      </c>
      <c r="P63" s="1" t="s">
        <v>124</v>
      </c>
      <c r="Q63" s="1" t="s">
        <v>126</v>
      </c>
    </row>
    <row r="64" spans="1:17" x14ac:dyDescent="0.3">
      <c r="A64" t="s">
        <v>10</v>
      </c>
      <c r="B64" t="s">
        <v>11</v>
      </c>
      <c r="C64" t="s">
        <v>16</v>
      </c>
      <c r="D64" t="s">
        <v>17</v>
      </c>
      <c r="E64" t="s">
        <v>29</v>
      </c>
      <c r="F64" t="s">
        <v>124</v>
      </c>
      <c r="G64" t="s">
        <v>125</v>
      </c>
      <c r="H64" t="s">
        <v>127</v>
      </c>
      <c r="I64" t="s">
        <v>251</v>
      </c>
      <c r="J64" s="1" t="s">
        <v>16</v>
      </c>
      <c r="K64" s="1" t="s">
        <v>125</v>
      </c>
      <c r="L64" s="1" t="s">
        <v>11</v>
      </c>
      <c r="M64" s="1" t="s">
        <v>17</v>
      </c>
      <c r="N64" s="1" t="s">
        <v>10</v>
      </c>
      <c r="O64" s="1" t="s">
        <v>29</v>
      </c>
      <c r="P64" s="1" t="s">
        <v>127</v>
      </c>
      <c r="Q64" s="1" t="s">
        <v>124</v>
      </c>
    </row>
    <row r="65" spans="1:17" x14ac:dyDescent="0.3">
      <c r="A65" t="s">
        <v>10</v>
      </c>
      <c r="B65" t="s">
        <v>11</v>
      </c>
      <c r="C65" t="s">
        <v>16</v>
      </c>
      <c r="D65" t="s">
        <v>17</v>
      </c>
      <c r="E65" t="s">
        <v>29</v>
      </c>
      <c r="F65" t="s">
        <v>124</v>
      </c>
      <c r="G65" t="s">
        <v>126</v>
      </c>
      <c r="H65" t="s">
        <v>127</v>
      </c>
      <c r="I65" t="s">
        <v>252</v>
      </c>
      <c r="J65" s="1" t="s">
        <v>124</v>
      </c>
      <c r="K65" s="1" t="s">
        <v>29</v>
      </c>
      <c r="L65" s="1" t="s">
        <v>11</v>
      </c>
      <c r="M65" s="1" t="s">
        <v>16</v>
      </c>
      <c r="N65" s="1" t="s">
        <v>10</v>
      </c>
      <c r="O65" s="1" t="s">
        <v>17</v>
      </c>
      <c r="P65" s="1" t="s">
        <v>127</v>
      </c>
      <c r="Q65" s="1" t="s">
        <v>126</v>
      </c>
    </row>
    <row r="66" spans="1:17" x14ac:dyDescent="0.3">
      <c r="A66" t="s">
        <v>10</v>
      </c>
      <c r="B66" t="s">
        <v>11</v>
      </c>
      <c r="C66" t="s">
        <v>16</v>
      </c>
      <c r="D66" t="s">
        <v>17</v>
      </c>
      <c r="E66" t="s">
        <v>29</v>
      </c>
      <c r="F66" t="s">
        <v>125</v>
      </c>
      <c r="G66" t="s">
        <v>126</v>
      </c>
      <c r="H66" t="s">
        <v>127</v>
      </c>
      <c r="I66" t="s">
        <v>253</v>
      </c>
      <c r="J66" s="1" t="s">
        <v>16</v>
      </c>
      <c r="K66" s="1" t="s">
        <v>125</v>
      </c>
      <c r="L66" s="1" t="s">
        <v>11</v>
      </c>
      <c r="M66" s="1" t="s">
        <v>17</v>
      </c>
      <c r="N66" s="1" t="s">
        <v>10</v>
      </c>
      <c r="O66" s="1" t="s">
        <v>29</v>
      </c>
      <c r="P66" s="1" t="s">
        <v>127</v>
      </c>
      <c r="Q66" s="1" t="s">
        <v>126</v>
      </c>
    </row>
    <row r="67" spans="1:17" x14ac:dyDescent="0.3">
      <c r="A67" t="s">
        <v>10</v>
      </c>
      <c r="B67" t="s">
        <v>11</v>
      </c>
      <c r="C67" t="s">
        <v>16</v>
      </c>
      <c r="D67" t="s">
        <v>17</v>
      </c>
      <c r="E67" t="s">
        <v>30</v>
      </c>
      <c r="F67" t="s">
        <v>124</v>
      </c>
      <c r="G67" t="s">
        <v>125</v>
      </c>
      <c r="H67" t="s">
        <v>126</v>
      </c>
      <c r="I67" t="s">
        <v>254</v>
      </c>
      <c r="J67" s="1" t="s">
        <v>30</v>
      </c>
      <c r="K67" s="1" t="s">
        <v>125</v>
      </c>
      <c r="L67" s="1" t="s">
        <v>11</v>
      </c>
      <c r="M67" s="1" t="s">
        <v>16</v>
      </c>
      <c r="N67" s="1" t="s">
        <v>10</v>
      </c>
      <c r="O67" s="1" t="s">
        <v>17</v>
      </c>
      <c r="P67" s="1" t="s">
        <v>124</v>
      </c>
      <c r="Q67" s="1" t="s">
        <v>126</v>
      </c>
    </row>
    <row r="68" spans="1:17" x14ac:dyDescent="0.3">
      <c r="A68" t="s">
        <v>10</v>
      </c>
      <c r="B68" t="s">
        <v>11</v>
      </c>
      <c r="C68" t="s">
        <v>16</v>
      </c>
      <c r="D68" t="s">
        <v>17</v>
      </c>
      <c r="E68" t="s">
        <v>30</v>
      </c>
      <c r="F68" t="s">
        <v>124</v>
      </c>
      <c r="G68" t="s">
        <v>125</v>
      </c>
      <c r="H68" t="s">
        <v>127</v>
      </c>
      <c r="I68" t="s">
        <v>255</v>
      </c>
      <c r="J68" s="1" t="s">
        <v>30</v>
      </c>
      <c r="K68" s="1" t="s">
        <v>125</v>
      </c>
      <c r="L68" s="1" t="s">
        <v>11</v>
      </c>
      <c r="M68" s="1" t="s">
        <v>16</v>
      </c>
      <c r="N68" s="1" t="s">
        <v>10</v>
      </c>
      <c r="O68" s="1" t="s">
        <v>17</v>
      </c>
      <c r="P68" s="1" t="s">
        <v>127</v>
      </c>
      <c r="Q68" s="1" t="s">
        <v>124</v>
      </c>
    </row>
    <row r="69" spans="1:17" x14ac:dyDescent="0.3">
      <c r="A69" t="s">
        <v>10</v>
      </c>
      <c r="B69" t="s">
        <v>11</v>
      </c>
      <c r="C69" t="s">
        <v>16</v>
      </c>
      <c r="D69" t="s">
        <v>17</v>
      </c>
      <c r="E69" t="s">
        <v>30</v>
      </c>
      <c r="F69" t="s">
        <v>124</v>
      </c>
      <c r="G69" t="s">
        <v>126</v>
      </c>
      <c r="H69" t="s">
        <v>127</v>
      </c>
      <c r="I69" t="s">
        <v>256</v>
      </c>
      <c r="J69" s="1" t="s">
        <v>30</v>
      </c>
      <c r="K69" s="1" t="s">
        <v>124</v>
      </c>
      <c r="L69" s="1" t="s">
        <v>11</v>
      </c>
      <c r="M69" s="1" t="s">
        <v>16</v>
      </c>
      <c r="N69" s="1" t="s">
        <v>10</v>
      </c>
      <c r="O69" s="1" t="s">
        <v>17</v>
      </c>
      <c r="P69" s="1" t="s">
        <v>127</v>
      </c>
      <c r="Q69" s="1" t="s">
        <v>126</v>
      </c>
    </row>
    <row r="70" spans="1:17" x14ac:dyDescent="0.3">
      <c r="A70" t="s">
        <v>10</v>
      </c>
      <c r="B70" t="s">
        <v>11</v>
      </c>
      <c r="C70" t="s">
        <v>16</v>
      </c>
      <c r="D70" t="s">
        <v>17</v>
      </c>
      <c r="E70" t="s">
        <v>30</v>
      </c>
      <c r="F70" t="s">
        <v>125</v>
      </c>
      <c r="G70" t="s">
        <v>126</v>
      </c>
      <c r="H70" t="s">
        <v>127</v>
      </c>
      <c r="I70" t="s">
        <v>257</v>
      </c>
      <c r="J70" s="1" t="s">
        <v>30</v>
      </c>
      <c r="K70" s="1" t="s">
        <v>125</v>
      </c>
      <c r="L70" s="1" t="s">
        <v>11</v>
      </c>
      <c r="M70" s="1" t="s">
        <v>16</v>
      </c>
      <c r="N70" s="1" t="s">
        <v>10</v>
      </c>
      <c r="O70" s="1" t="s">
        <v>17</v>
      </c>
      <c r="P70" s="1" t="s">
        <v>127</v>
      </c>
      <c r="Q70" s="1" t="s">
        <v>126</v>
      </c>
    </row>
    <row r="71" spans="1:17" x14ac:dyDescent="0.3">
      <c r="A71" t="s">
        <v>10</v>
      </c>
      <c r="B71" t="s">
        <v>11</v>
      </c>
      <c r="C71" t="s">
        <v>16</v>
      </c>
      <c r="D71" t="s">
        <v>17</v>
      </c>
      <c r="E71" t="s">
        <v>124</v>
      </c>
      <c r="F71" t="s">
        <v>125</v>
      </c>
      <c r="G71" t="s">
        <v>126</v>
      </c>
      <c r="H71" t="s">
        <v>127</v>
      </c>
      <c r="I71" t="s">
        <v>258</v>
      </c>
      <c r="J71" s="1" t="s">
        <v>124</v>
      </c>
      <c r="K71" s="1" t="s">
        <v>125</v>
      </c>
      <c r="L71" s="1" t="s">
        <v>11</v>
      </c>
      <c r="M71" s="1" t="s">
        <v>16</v>
      </c>
      <c r="N71" s="1" t="s">
        <v>10</v>
      </c>
      <c r="O71" s="1" t="s">
        <v>17</v>
      </c>
      <c r="P71" s="1" t="s">
        <v>127</v>
      </c>
      <c r="Q71" s="1" t="s">
        <v>126</v>
      </c>
    </row>
    <row r="72" spans="1:17" x14ac:dyDescent="0.3">
      <c r="A72" t="s">
        <v>10</v>
      </c>
      <c r="B72" t="s">
        <v>11</v>
      </c>
      <c r="C72" t="s">
        <v>16</v>
      </c>
      <c r="D72" t="s">
        <v>22</v>
      </c>
      <c r="E72" t="s">
        <v>23</v>
      </c>
      <c r="F72" t="s">
        <v>29</v>
      </c>
      <c r="G72" t="s">
        <v>30</v>
      </c>
      <c r="H72" t="s">
        <v>124</v>
      </c>
      <c r="I72" t="s">
        <v>259</v>
      </c>
      <c r="J72" s="1" t="s">
        <v>30</v>
      </c>
      <c r="K72" s="1" t="s">
        <v>29</v>
      </c>
      <c r="L72" s="1" t="s">
        <v>11</v>
      </c>
      <c r="M72" s="1" t="s">
        <v>16</v>
      </c>
      <c r="N72" s="1" t="s">
        <v>10</v>
      </c>
      <c r="O72" s="1" t="s">
        <v>23</v>
      </c>
      <c r="P72" s="1" t="s">
        <v>22</v>
      </c>
      <c r="Q72" s="1" t="s">
        <v>124</v>
      </c>
    </row>
    <row r="73" spans="1:17" x14ac:dyDescent="0.3">
      <c r="A73" t="s">
        <v>10</v>
      </c>
      <c r="B73" t="s">
        <v>11</v>
      </c>
      <c r="C73" t="s">
        <v>16</v>
      </c>
      <c r="D73" t="s">
        <v>22</v>
      </c>
      <c r="E73" t="s">
        <v>23</v>
      </c>
      <c r="F73" t="s">
        <v>29</v>
      </c>
      <c r="G73" t="s">
        <v>30</v>
      </c>
      <c r="H73" t="s">
        <v>125</v>
      </c>
      <c r="I73" t="s">
        <v>260</v>
      </c>
      <c r="J73" s="1" t="s">
        <v>30</v>
      </c>
      <c r="K73" s="1" t="s">
        <v>29</v>
      </c>
      <c r="L73" s="1" t="s">
        <v>11</v>
      </c>
      <c r="M73" s="1" t="s">
        <v>16</v>
      </c>
      <c r="N73" s="1" t="s">
        <v>10</v>
      </c>
      <c r="O73" s="1" t="s">
        <v>23</v>
      </c>
      <c r="P73" s="1" t="s">
        <v>22</v>
      </c>
      <c r="Q73" s="1" t="s">
        <v>125</v>
      </c>
    </row>
    <row r="74" spans="1:17" x14ac:dyDescent="0.3">
      <c r="A74" t="s">
        <v>10</v>
      </c>
      <c r="B74" t="s">
        <v>11</v>
      </c>
      <c r="C74" t="s">
        <v>16</v>
      </c>
      <c r="D74" t="s">
        <v>22</v>
      </c>
      <c r="E74" t="s">
        <v>23</v>
      </c>
      <c r="F74" t="s">
        <v>29</v>
      </c>
      <c r="G74" t="s">
        <v>30</v>
      </c>
      <c r="H74" t="s">
        <v>126</v>
      </c>
      <c r="I74" t="s">
        <v>261</v>
      </c>
      <c r="J74" s="1" t="s">
        <v>30</v>
      </c>
      <c r="K74" s="1" t="s">
        <v>29</v>
      </c>
      <c r="L74" s="1" t="s">
        <v>11</v>
      </c>
      <c r="M74" s="1" t="s">
        <v>16</v>
      </c>
      <c r="N74" s="1" t="s">
        <v>10</v>
      </c>
      <c r="O74" s="1" t="s">
        <v>23</v>
      </c>
      <c r="P74" s="1" t="s">
        <v>22</v>
      </c>
      <c r="Q74" s="1" t="s">
        <v>126</v>
      </c>
    </row>
    <row r="75" spans="1:17" x14ac:dyDescent="0.3">
      <c r="A75" t="s">
        <v>10</v>
      </c>
      <c r="B75" t="s">
        <v>11</v>
      </c>
      <c r="C75" t="s">
        <v>16</v>
      </c>
      <c r="D75" t="s">
        <v>22</v>
      </c>
      <c r="E75" t="s">
        <v>23</v>
      </c>
      <c r="F75" t="s">
        <v>29</v>
      </c>
      <c r="G75" t="s">
        <v>30</v>
      </c>
      <c r="H75" t="s">
        <v>127</v>
      </c>
      <c r="I75" t="s">
        <v>262</v>
      </c>
      <c r="J75" s="1" t="s">
        <v>30</v>
      </c>
      <c r="K75" s="1" t="s">
        <v>29</v>
      </c>
      <c r="L75" s="1" t="s">
        <v>11</v>
      </c>
      <c r="M75" s="1" t="s">
        <v>16</v>
      </c>
      <c r="N75" s="1" t="s">
        <v>10</v>
      </c>
      <c r="O75" s="1" t="s">
        <v>23</v>
      </c>
      <c r="P75" s="1" t="s">
        <v>127</v>
      </c>
      <c r="Q75" s="1" t="s">
        <v>22</v>
      </c>
    </row>
    <row r="76" spans="1:17" x14ac:dyDescent="0.3">
      <c r="A76" t="s">
        <v>10</v>
      </c>
      <c r="B76" t="s">
        <v>11</v>
      </c>
      <c r="C76" t="s">
        <v>16</v>
      </c>
      <c r="D76" t="s">
        <v>22</v>
      </c>
      <c r="E76" t="s">
        <v>23</v>
      </c>
      <c r="F76" t="s">
        <v>29</v>
      </c>
      <c r="G76" t="s">
        <v>124</v>
      </c>
      <c r="H76" t="s">
        <v>125</v>
      </c>
      <c r="I76" t="s">
        <v>263</v>
      </c>
      <c r="J76" s="1" t="s">
        <v>22</v>
      </c>
      <c r="K76" s="1" t="s">
        <v>29</v>
      </c>
      <c r="L76" s="1" t="s">
        <v>11</v>
      </c>
      <c r="M76" s="1" t="s">
        <v>16</v>
      </c>
      <c r="N76" s="1" t="s">
        <v>10</v>
      </c>
      <c r="O76" s="1" t="s">
        <v>23</v>
      </c>
      <c r="P76" s="1" t="s">
        <v>124</v>
      </c>
      <c r="Q76" s="1" t="s">
        <v>125</v>
      </c>
    </row>
    <row r="77" spans="1:17" x14ac:dyDescent="0.3">
      <c r="A77" t="s">
        <v>10</v>
      </c>
      <c r="B77" t="s">
        <v>11</v>
      </c>
      <c r="C77" t="s">
        <v>16</v>
      </c>
      <c r="D77" t="s">
        <v>22</v>
      </c>
      <c r="E77" t="s">
        <v>23</v>
      </c>
      <c r="F77" t="s">
        <v>29</v>
      </c>
      <c r="G77" t="s">
        <v>124</v>
      </c>
      <c r="H77" t="s">
        <v>126</v>
      </c>
      <c r="I77" t="s">
        <v>264</v>
      </c>
      <c r="J77" s="1" t="s">
        <v>22</v>
      </c>
      <c r="K77" s="1" t="s">
        <v>29</v>
      </c>
      <c r="L77" s="1" t="s">
        <v>11</v>
      </c>
      <c r="M77" s="1" t="s">
        <v>16</v>
      </c>
      <c r="N77" s="1" t="s">
        <v>10</v>
      </c>
      <c r="O77" s="1" t="s">
        <v>23</v>
      </c>
      <c r="P77" s="1" t="s">
        <v>124</v>
      </c>
      <c r="Q77" s="1" t="s">
        <v>126</v>
      </c>
    </row>
    <row r="78" spans="1:17" x14ac:dyDescent="0.3">
      <c r="A78" t="s">
        <v>10</v>
      </c>
      <c r="B78" t="s">
        <v>11</v>
      </c>
      <c r="C78" t="s">
        <v>16</v>
      </c>
      <c r="D78" t="s">
        <v>22</v>
      </c>
      <c r="E78" t="s">
        <v>23</v>
      </c>
      <c r="F78" t="s">
        <v>29</v>
      </c>
      <c r="G78" t="s">
        <v>124</v>
      </c>
      <c r="H78" t="s">
        <v>127</v>
      </c>
      <c r="I78" t="s">
        <v>265</v>
      </c>
      <c r="J78" s="1" t="s">
        <v>22</v>
      </c>
      <c r="K78" s="1" t="s">
        <v>29</v>
      </c>
      <c r="L78" s="1" t="s">
        <v>11</v>
      </c>
      <c r="M78" s="1" t="s">
        <v>16</v>
      </c>
      <c r="N78" s="1" t="s">
        <v>10</v>
      </c>
      <c r="O78" s="1" t="s">
        <v>23</v>
      </c>
      <c r="P78" s="1" t="s">
        <v>127</v>
      </c>
      <c r="Q78" s="1" t="s">
        <v>124</v>
      </c>
    </row>
    <row r="79" spans="1:17" x14ac:dyDescent="0.3">
      <c r="A79" t="s">
        <v>10</v>
      </c>
      <c r="B79" t="s">
        <v>11</v>
      </c>
      <c r="C79" t="s">
        <v>16</v>
      </c>
      <c r="D79" t="s">
        <v>22</v>
      </c>
      <c r="E79" t="s">
        <v>23</v>
      </c>
      <c r="F79" t="s">
        <v>29</v>
      </c>
      <c r="G79" t="s">
        <v>125</v>
      </c>
      <c r="H79" t="s">
        <v>126</v>
      </c>
      <c r="I79" t="s">
        <v>266</v>
      </c>
      <c r="J79" s="1" t="s">
        <v>22</v>
      </c>
      <c r="K79" s="1" t="s">
        <v>29</v>
      </c>
      <c r="L79" s="1" t="s">
        <v>11</v>
      </c>
      <c r="M79" s="1" t="s">
        <v>16</v>
      </c>
      <c r="N79" s="1" t="s">
        <v>10</v>
      </c>
      <c r="O79" s="1" t="s">
        <v>23</v>
      </c>
      <c r="P79" s="1" t="s">
        <v>125</v>
      </c>
      <c r="Q79" s="1" t="s">
        <v>126</v>
      </c>
    </row>
    <row r="80" spans="1:17" x14ac:dyDescent="0.3">
      <c r="A80" t="s">
        <v>10</v>
      </c>
      <c r="B80" t="s">
        <v>11</v>
      </c>
      <c r="C80" t="s">
        <v>16</v>
      </c>
      <c r="D80" t="s">
        <v>22</v>
      </c>
      <c r="E80" t="s">
        <v>23</v>
      </c>
      <c r="F80" t="s">
        <v>29</v>
      </c>
      <c r="G80" t="s">
        <v>125</v>
      </c>
      <c r="H80" t="s">
        <v>127</v>
      </c>
      <c r="I80" t="s">
        <v>267</v>
      </c>
      <c r="J80" s="1" t="s">
        <v>22</v>
      </c>
      <c r="K80" s="1" t="s">
        <v>29</v>
      </c>
      <c r="L80" s="1" t="s">
        <v>11</v>
      </c>
      <c r="M80" s="1" t="s">
        <v>16</v>
      </c>
      <c r="N80" s="1" t="s">
        <v>10</v>
      </c>
      <c r="O80" s="1" t="s">
        <v>23</v>
      </c>
      <c r="P80" s="1" t="s">
        <v>127</v>
      </c>
      <c r="Q80" s="1" t="s">
        <v>125</v>
      </c>
    </row>
    <row r="81" spans="1:17" x14ac:dyDescent="0.3">
      <c r="A81" t="s">
        <v>10</v>
      </c>
      <c r="B81" t="s">
        <v>11</v>
      </c>
      <c r="C81" t="s">
        <v>16</v>
      </c>
      <c r="D81" t="s">
        <v>22</v>
      </c>
      <c r="E81" t="s">
        <v>23</v>
      </c>
      <c r="F81" t="s">
        <v>29</v>
      </c>
      <c r="G81" t="s">
        <v>126</v>
      </c>
      <c r="H81" t="s">
        <v>127</v>
      </c>
      <c r="I81" t="s">
        <v>268</v>
      </c>
      <c r="J81" s="1" t="s">
        <v>22</v>
      </c>
      <c r="K81" s="1" t="s">
        <v>29</v>
      </c>
      <c r="L81" s="1" t="s">
        <v>11</v>
      </c>
      <c r="M81" s="1" t="s">
        <v>16</v>
      </c>
      <c r="N81" s="1" t="s">
        <v>10</v>
      </c>
      <c r="O81" s="1" t="s">
        <v>23</v>
      </c>
      <c r="P81" s="1" t="s">
        <v>127</v>
      </c>
      <c r="Q81" s="1" t="s">
        <v>126</v>
      </c>
    </row>
    <row r="82" spans="1:17" x14ac:dyDescent="0.3">
      <c r="A82" t="s">
        <v>10</v>
      </c>
      <c r="B82" t="s">
        <v>11</v>
      </c>
      <c r="C82" t="s">
        <v>16</v>
      </c>
      <c r="D82" t="s">
        <v>22</v>
      </c>
      <c r="E82" t="s">
        <v>23</v>
      </c>
      <c r="F82" t="s">
        <v>30</v>
      </c>
      <c r="G82" t="s">
        <v>124</v>
      </c>
      <c r="H82" t="s">
        <v>125</v>
      </c>
      <c r="I82" t="s">
        <v>269</v>
      </c>
      <c r="J82" s="1" t="s">
        <v>30</v>
      </c>
      <c r="K82" s="1" t="s">
        <v>125</v>
      </c>
      <c r="L82" s="1" t="s">
        <v>11</v>
      </c>
      <c r="M82" s="1" t="s">
        <v>16</v>
      </c>
      <c r="N82" s="1" t="s">
        <v>10</v>
      </c>
      <c r="O82" s="1" t="s">
        <v>23</v>
      </c>
      <c r="P82" s="1" t="s">
        <v>22</v>
      </c>
      <c r="Q82" s="1" t="s">
        <v>124</v>
      </c>
    </row>
    <row r="83" spans="1:17" x14ac:dyDescent="0.3">
      <c r="A83" t="s">
        <v>10</v>
      </c>
      <c r="B83" t="s">
        <v>11</v>
      </c>
      <c r="C83" t="s">
        <v>16</v>
      </c>
      <c r="D83" t="s">
        <v>22</v>
      </c>
      <c r="E83" t="s">
        <v>23</v>
      </c>
      <c r="F83" t="s">
        <v>30</v>
      </c>
      <c r="G83" t="s">
        <v>124</v>
      </c>
      <c r="H83" t="s">
        <v>126</v>
      </c>
      <c r="I83" t="s">
        <v>270</v>
      </c>
      <c r="J83" s="1" t="s">
        <v>30</v>
      </c>
      <c r="K83" s="1" t="s">
        <v>22</v>
      </c>
      <c r="L83" s="1" t="s">
        <v>11</v>
      </c>
      <c r="M83" s="1" t="s">
        <v>16</v>
      </c>
      <c r="N83" s="1" t="s">
        <v>10</v>
      </c>
      <c r="O83" s="1" t="s">
        <v>23</v>
      </c>
      <c r="P83" s="1" t="s">
        <v>124</v>
      </c>
      <c r="Q83" s="1" t="s">
        <v>126</v>
      </c>
    </row>
    <row r="84" spans="1:17" x14ac:dyDescent="0.3">
      <c r="A84" t="s">
        <v>10</v>
      </c>
      <c r="B84" t="s">
        <v>11</v>
      </c>
      <c r="C84" t="s">
        <v>16</v>
      </c>
      <c r="D84" t="s">
        <v>22</v>
      </c>
      <c r="E84" t="s">
        <v>23</v>
      </c>
      <c r="F84" t="s">
        <v>30</v>
      </c>
      <c r="G84" t="s">
        <v>124</v>
      </c>
      <c r="H84" t="s">
        <v>127</v>
      </c>
      <c r="I84" t="s">
        <v>271</v>
      </c>
      <c r="J84" s="1" t="s">
        <v>30</v>
      </c>
      <c r="K84" s="1" t="s">
        <v>22</v>
      </c>
      <c r="L84" s="1" t="s">
        <v>11</v>
      </c>
      <c r="M84" s="1" t="s">
        <v>16</v>
      </c>
      <c r="N84" s="1" t="s">
        <v>10</v>
      </c>
      <c r="O84" s="1" t="s">
        <v>23</v>
      </c>
      <c r="P84" s="1" t="s">
        <v>127</v>
      </c>
      <c r="Q84" s="1" t="s">
        <v>124</v>
      </c>
    </row>
    <row r="85" spans="1:17" x14ac:dyDescent="0.3">
      <c r="A85" t="s">
        <v>10</v>
      </c>
      <c r="B85" t="s">
        <v>11</v>
      </c>
      <c r="C85" t="s">
        <v>16</v>
      </c>
      <c r="D85" t="s">
        <v>22</v>
      </c>
      <c r="E85" t="s">
        <v>23</v>
      </c>
      <c r="F85" t="s">
        <v>30</v>
      </c>
      <c r="G85" t="s">
        <v>125</v>
      </c>
      <c r="H85" t="s">
        <v>126</v>
      </c>
      <c r="I85" t="s">
        <v>272</v>
      </c>
      <c r="J85" s="1" t="s">
        <v>30</v>
      </c>
      <c r="K85" s="1" t="s">
        <v>125</v>
      </c>
      <c r="L85" s="1" t="s">
        <v>11</v>
      </c>
      <c r="M85" s="1" t="s">
        <v>16</v>
      </c>
      <c r="N85" s="1" t="s">
        <v>10</v>
      </c>
      <c r="O85" s="1" t="s">
        <v>23</v>
      </c>
      <c r="P85" s="1" t="s">
        <v>22</v>
      </c>
      <c r="Q85" s="1" t="s">
        <v>126</v>
      </c>
    </row>
    <row r="86" spans="1:17" x14ac:dyDescent="0.3">
      <c r="A86" t="s">
        <v>10</v>
      </c>
      <c r="B86" t="s">
        <v>11</v>
      </c>
      <c r="C86" t="s">
        <v>16</v>
      </c>
      <c r="D86" t="s">
        <v>22</v>
      </c>
      <c r="E86" t="s">
        <v>23</v>
      </c>
      <c r="F86" t="s">
        <v>30</v>
      </c>
      <c r="G86" t="s">
        <v>125</v>
      </c>
      <c r="H86" t="s">
        <v>127</v>
      </c>
      <c r="I86" t="s">
        <v>273</v>
      </c>
      <c r="J86" s="1" t="s">
        <v>30</v>
      </c>
      <c r="K86" s="1" t="s">
        <v>125</v>
      </c>
      <c r="L86" s="1" t="s">
        <v>11</v>
      </c>
      <c r="M86" s="1" t="s">
        <v>16</v>
      </c>
      <c r="N86" s="1" t="s">
        <v>10</v>
      </c>
      <c r="O86" s="1" t="s">
        <v>23</v>
      </c>
      <c r="P86" s="1" t="s">
        <v>127</v>
      </c>
      <c r="Q86" s="1" t="s">
        <v>22</v>
      </c>
    </row>
    <row r="87" spans="1:17" x14ac:dyDescent="0.3">
      <c r="A87" t="s">
        <v>10</v>
      </c>
      <c r="B87" t="s">
        <v>11</v>
      </c>
      <c r="C87" t="s">
        <v>16</v>
      </c>
      <c r="D87" t="s">
        <v>22</v>
      </c>
      <c r="E87" t="s">
        <v>23</v>
      </c>
      <c r="F87" t="s">
        <v>30</v>
      </c>
      <c r="G87" t="s">
        <v>126</v>
      </c>
      <c r="H87" t="s">
        <v>127</v>
      </c>
      <c r="I87" t="s">
        <v>274</v>
      </c>
      <c r="J87" s="1" t="s">
        <v>30</v>
      </c>
      <c r="K87" s="1" t="s">
        <v>22</v>
      </c>
      <c r="L87" s="1" t="s">
        <v>11</v>
      </c>
      <c r="M87" s="1" t="s">
        <v>16</v>
      </c>
      <c r="N87" s="1" t="s">
        <v>10</v>
      </c>
      <c r="O87" s="1" t="s">
        <v>23</v>
      </c>
      <c r="P87" s="1" t="s">
        <v>127</v>
      </c>
      <c r="Q87" s="1" t="s">
        <v>126</v>
      </c>
    </row>
    <row r="88" spans="1:17" x14ac:dyDescent="0.3">
      <c r="A88" t="s">
        <v>10</v>
      </c>
      <c r="B88" t="s">
        <v>11</v>
      </c>
      <c r="C88" t="s">
        <v>16</v>
      </c>
      <c r="D88" t="s">
        <v>22</v>
      </c>
      <c r="E88" t="s">
        <v>23</v>
      </c>
      <c r="F88" t="s">
        <v>124</v>
      </c>
      <c r="G88" t="s">
        <v>125</v>
      </c>
      <c r="H88" t="s">
        <v>126</v>
      </c>
      <c r="I88" t="s">
        <v>275</v>
      </c>
      <c r="J88" s="1" t="s">
        <v>22</v>
      </c>
      <c r="K88" s="1" t="s">
        <v>125</v>
      </c>
      <c r="L88" s="1" t="s">
        <v>11</v>
      </c>
      <c r="M88" s="1" t="s">
        <v>16</v>
      </c>
      <c r="N88" s="1" t="s">
        <v>10</v>
      </c>
      <c r="O88" s="1" t="s">
        <v>23</v>
      </c>
      <c r="P88" s="1" t="s">
        <v>124</v>
      </c>
      <c r="Q88" s="1" t="s">
        <v>126</v>
      </c>
    </row>
    <row r="89" spans="1:17" x14ac:dyDescent="0.3">
      <c r="A89" t="s">
        <v>10</v>
      </c>
      <c r="B89" t="s">
        <v>11</v>
      </c>
      <c r="C89" t="s">
        <v>16</v>
      </c>
      <c r="D89" t="s">
        <v>22</v>
      </c>
      <c r="E89" t="s">
        <v>23</v>
      </c>
      <c r="F89" t="s">
        <v>124</v>
      </c>
      <c r="G89" t="s">
        <v>125</v>
      </c>
      <c r="H89" t="s">
        <v>127</v>
      </c>
      <c r="I89" t="s">
        <v>276</v>
      </c>
      <c r="J89" s="1" t="s">
        <v>22</v>
      </c>
      <c r="K89" s="1" t="s">
        <v>125</v>
      </c>
      <c r="L89" s="1" t="s">
        <v>11</v>
      </c>
      <c r="M89" s="1" t="s">
        <v>16</v>
      </c>
      <c r="N89" s="1" t="s">
        <v>10</v>
      </c>
      <c r="O89" s="1" t="s">
        <v>23</v>
      </c>
      <c r="P89" s="1" t="s">
        <v>127</v>
      </c>
      <c r="Q89" s="1" t="s">
        <v>124</v>
      </c>
    </row>
    <row r="90" spans="1:17" x14ac:dyDescent="0.3">
      <c r="A90" t="s">
        <v>10</v>
      </c>
      <c r="B90" t="s">
        <v>11</v>
      </c>
      <c r="C90" t="s">
        <v>16</v>
      </c>
      <c r="D90" t="s">
        <v>22</v>
      </c>
      <c r="E90" t="s">
        <v>23</v>
      </c>
      <c r="F90" t="s">
        <v>124</v>
      </c>
      <c r="G90" t="s">
        <v>126</v>
      </c>
      <c r="H90" t="s">
        <v>127</v>
      </c>
      <c r="I90" t="s">
        <v>277</v>
      </c>
      <c r="J90" s="1" t="s">
        <v>22</v>
      </c>
      <c r="K90" s="1" t="s">
        <v>124</v>
      </c>
      <c r="L90" s="1" t="s">
        <v>11</v>
      </c>
      <c r="M90" s="1" t="s">
        <v>16</v>
      </c>
      <c r="N90" s="1" t="s">
        <v>10</v>
      </c>
      <c r="O90" s="1" t="s">
        <v>23</v>
      </c>
      <c r="P90" s="1" t="s">
        <v>127</v>
      </c>
      <c r="Q90" s="1" t="s">
        <v>126</v>
      </c>
    </row>
    <row r="91" spans="1:17" x14ac:dyDescent="0.3">
      <c r="A91" t="s">
        <v>10</v>
      </c>
      <c r="B91" t="s">
        <v>11</v>
      </c>
      <c r="C91" t="s">
        <v>16</v>
      </c>
      <c r="D91" t="s">
        <v>22</v>
      </c>
      <c r="E91" t="s">
        <v>23</v>
      </c>
      <c r="F91" t="s">
        <v>125</v>
      </c>
      <c r="G91" t="s">
        <v>126</v>
      </c>
      <c r="H91" t="s">
        <v>127</v>
      </c>
      <c r="I91" t="s">
        <v>278</v>
      </c>
      <c r="J91" s="1" t="s">
        <v>22</v>
      </c>
      <c r="K91" s="1" t="s">
        <v>125</v>
      </c>
      <c r="L91" s="1" t="s">
        <v>11</v>
      </c>
      <c r="M91" s="1" t="s">
        <v>16</v>
      </c>
      <c r="N91" s="1" t="s">
        <v>10</v>
      </c>
      <c r="O91" s="1" t="s">
        <v>23</v>
      </c>
      <c r="P91" s="1" t="s">
        <v>127</v>
      </c>
      <c r="Q91" s="1" t="s">
        <v>126</v>
      </c>
    </row>
    <row r="92" spans="1:17" x14ac:dyDescent="0.3">
      <c r="A92" t="s">
        <v>10</v>
      </c>
      <c r="B92" t="s">
        <v>11</v>
      </c>
      <c r="C92" t="s">
        <v>16</v>
      </c>
      <c r="D92" t="s">
        <v>22</v>
      </c>
      <c r="E92" t="s">
        <v>29</v>
      </c>
      <c r="F92" t="s">
        <v>30</v>
      </c>
      <c r="G92" t="s">
        <v>124</v>
      </c>
      <c r="H92" t="s">
        <v>125</v>
      </c>
      <c r="I92" t="s">
        <v>279</v>
      </c>
      <c r="J92" s="1" t="s">
        <v>30</v>
      </c>
      <c r="K92" s="1" t="s">
        <v>125</v>
      </c>
      <c r="L92" s="1" t="s">
        <v>11</v>
      </c>
      <c r="M92" s="1" t="s">
        <v>16</v>
      </c>
      <c r="N92" s="1" t="s">
        <v>10</v>
      </c>
      <c r="O92" s="1" t="s">
        <v>29</v>
      </c>
      <c r="P92" s="1" t="s">
        <v>22</v>
      </c>
      <c r="Q92" s="1" t="s">
        <v>124</v>
      </c>
    </row>
    <row r="93" spans="1:17" x14ac:dyDescent="0.3">
      <c r="A93" t="s">
        <v>10</v>
      </c>
      <c r="B93" t="s">
        <v>11</v>
      </c>
      <c r="C93" t="s">
        <v>16</v>
      </c>
      <c r="D93" t="s">
        <v>22</v>
      </c>
      <c r="E93" t="s">
        <v>29</v>
      </c>
      <c r="F93" t="s">
        <v>30</v>
      </c>
      <c r="G93" t="s">
        <v>124</v>
      </c>
      <c r="H93" t="s">
        <v>126</v>
      </c>
      <c r="I93" t="s">
        <v>280</v>
      </c>
      <c r="J93" s="1" t="s">
        <v>22</v>
      </c>
      <c r="K93" s="1" t="s">
        <v>29</v>
      </c>
      <c r="L93" s="1" t="s">
        <v>11</v>
      </c>
      <c r="M93" s="1" t="s">
        <v>16</v>
      </c>
      <c r="N93" s="1" t="s">
        <v>10</v>
      </c>
      <c r="O93" s="1" t="s">
        <v>30</v>
      </c>
      <c r="P93" s="1" t="s">
        <v>124</v>
      </c>
      <c r="Q93" s="1" t="s">
        <v>126</v>
      </c>
    </row>
    <row r="94" spans="1:17" x14ac:dyDescent="0.3">
      <c r="A94" t="s">
        <v>10</v>
      </c>
      <c r="B94" t="s">
        <v>11</v>
      </c>
      <c r="C94" t="s">
        <v>16</v>
      </c>
      <c r="D94" t="s">
        <v>22</v>
      </c>
      <c r="E94" t="s">
        <v>29</v>
      </c>
      <c r="F94" t="s">
        <v>30</v>
      </c>
      <c r="G94" t="s">
        <v>124</v>
      </c>
      <c r="H94" t="s">
        <v>127</v>
      </c>
      <c r="I94" t="s">
        <v>281</v>
      </c>
      <c r="J94" s="1" t="s">
        <v>22</v>
      </c>
      <c r="K94" s="1" t="s">
        <v>29</v>
      </c>
      <c r="L94" s="1" t="s">
        <v>11</v>
      </c>
      <c r="M94" s="1" t="s">
        <v>16</v>
      </c>
      <c r="N94" s="1" t="s">
        <v>10</v>
      </c>
      <c r="O94" s="1" t="s">
        <v>30</v>
      </c>
      <c r="P94" s="1" t="s">
        <v>127</v>
      </c>
      <c r="Q94" s="1" t="s">
        <v>124</v>
      </c>
    </row>
    <row r="95" spans="1:17" x14ac:dyDescent="0.3">
      <c r="A95" t="s">
        <v>10</v>
      </c>
      <c r="B95" t="s">
        <v>11</v>
      </c>
      <c r="C95" t="s">
        <v>16</v>
      </c>
      <c r="D95" t="s">
        <v>22</v>
      </c>
      <c r="E95" t="s">
        <v>29</v>
      </c>
      <c r="F95" t="s">
        <v>30</v>
      </c>
      <c r="G95" t="s">
        <v>125</v>
      </c>
      <c r="H95" t="s">
        <v>126</v>
      </c>
      <c r="I95" t="s">
        <v>282</v>
      </c>
      <c r="J95" s="1" t="s">
        <v>30</v>
      </c>
      <c r="K95" s="1" t="s">
        <v>125</v>
      </c>
      <c r="L95" s="1" t="s">
        <v>11</v>
      </c>
      <c r="M95" s="1" t="s">
        <v>16</v>
      </c>
      <c r="N95" s="1" t="s">
        <v>10</v>
      </c>
      <c r="O95" s="1" t="s">
        <v>29</v>
      </c>
      <c r="P95" s="1" t="s">
        <v>22</v>
      </c>
      <c r="Q95" s="1" t="s">
        <v>126</v>
      </c>
    </row>
    <row r="96" spans="1:17" x14ac:dyDescent="0.3">
      <c r="A96" t="s">
        <v>10</v>
      </c>
      <c r="B96" t="s">
        <v>11</v>
      </c>
      <c r="C96" t="s">
        <v>16</v>
      </c>
      <c r="D96" t="s">
        <v>22</v>
      </c>
      <c r="E96" t="s">
        <v>29</v>
      </c>
      <c r="F96" t="s">
        <v>30</v>
      </c>
      <c r="G96" t="s">
        <v>125</v>
      </c>
      <c r="H96" t="s">
        <v>127</v>
      </c>
      <c r="I96" t="s">
        <v>283</v>
      </c>
      <c r="J96" s="1" t="s">
        <v>30</v>
      </c>
      <c r="K96" s="1" t="s">
        <v>125</v>
      </c>
      <c r="L96" s="1" t="s">
        <v>11</v>
      </c>
      <c r="M96" s="1" t="s">
        <v>16</v>
      </c>
      <c r="N96" s="1" t="s">
        <v>10</v>
      </c>
      <c r="O96" s="1" t="s">
        <v>29</v>
      </c>
      <c r="P96" s="1" t="s">
        <v>127</v>
      </c>
      <c r="Q96" s="1" t="s">
        <v>22</v>
      </c>
    </row>
    <row r="97" spans="1:17" x14ac:dyDescent="0.3">
      <c r="A97" t="s">
        <v>10</v>
      </c>
      <c r="B97" t="s">
        <v>11</v>
      </c>
      <c r="C97" t="s">
        <v>16</v>
      </c>
      <c r="D97" t="s">
        <v>22</v>
      </c>
      <c r="E97" t="s">
        <v>29</v>
      </c>
      <c r="F97" t="s">
        <v>30</v>
      </c>
      <c r="G97" t="s">
        <v>126</v>
      </c>
      <c r="H97" t="s">
        <v>127</v>
      </c>
      <c r="I97" t="s">
        <v>284</v>
      </c>
      <c r="J97" s="1" t="s">
        <v>22</v>
      </c>
      <c r="K97" s="1" t="s">
        <v>29</v>
      </c>
      <c r="L97" s="1" t="s">
        <v>11</v>
      </c>
      <c r="M97" s="1" t="s">
        <v>16</v>
      </c>
      <c r="N97" s="1" t="s">
        <v>10</v>
      </c>
      <c r="O97" s="1" t="s">
        <v>30</v>
      </c>
      <c r="P97" s="1" t="s">
        <v>127</v>
      </c>
      <c r="Q97" s="1" t="s">
        <v>126</v>
      </c>
    </row>
    <row r="98" spans="1:17" x14ac:dyDescent="0.3">
      <c r="A98" t="s">
        <v>10</v>
      </c>
      <c r="B98" t="s">
        <v>11</v>
      </c>
      <c r="C98" t="s">
        <v>16</v>
      </c>
      <c r="D98" t="s">
        <v>22</v>
      </c>
      <c r="E98" t="s">
        <v>29</v>
      </c>
      <c r="F98" t="s">
        <v>124</v>
      </c>
      <c r="G98" t="s">
        <v>125</v>
      </c>
      <c r="H98" t="s">
        <v>126</v>
      </c>
      <c r="I98" t="s">
        <v>285</v>
      </c>
      <c r="J98" s="1" t="s">
        <v>22</v>
      </c>
      <c r="K98" s="1" t="s">
        <v>125</v>
      </c>
      <c r="L98" s="1" t="s">
        <v>11</v>
      </c>
      <c r="M98" s="1" t="s">
        <v>16</v>
      </c>
      <c r="N98" s="1" t="s">
        <v>10</v>
      </c>
      <c r="O98" s="1" t="s">
        <v>29</v>
      </c>
      <c r="P98" s="1" t="s">
        <v>124</v>
      </c>
      <c r="Q98" s="1" t="s">
        <v>126</v>
      </c>
    </row>
    <row r="99" spans="1:17" x14ac:dyDescent="0.3">
      <c r="A99" t="s">
        <v>10</v>
      </c>
      <c r="B99" t="s">
        <v>11</v>
      </c>
      <c r="C99" t="s">
        <v>16</v>
      </c>
      <c r="D99" t="s">
        <v>22</v>
      </c>
      <c r="E99" t="s">
        <v>29</v>
      </c>
      <c r="F99" t="s">
        <v>124</v>
      </c>
      <c r="G99" t="s">
        <v>125</v>
      </c>
      <c r="H99" t="s">
        <v>127</v>
      </c>
      <c r="I99" t="s">
        <v>286</v>
      </c>
      <c r="J99" s="1" t="s">
        <v>22</v>
      </c>
      <c r="K99" s="1" t="s">
        <v>125</v>
      </c>
      <c r="L99" s="1" t="s">
        <v>11</v>
      </c>
      <c r="M99" s="1" t="s">
        <v>16</v>
      </c>
      <c r="N99" s="1" t="s">
        <v>10</v>
      </c>
      <c r="O99" s="1" t="s">
        <v>29</v>
      </c>
      <c r="P99" s="1" t="s">
        <v>127</v>
      </c>
      <c r="Q99" s="1" t="s">
        <v>124</v>
      </c>
    </row>
    <row r="100" spans="1:17" x14ac:dyDescent="0.3">
      <c r="A100" t="s">
        <v>10</v>
      </c>
      <c r="B100" t="s">
        <v>11</v>
      </c>
      <c r="C100" t="s">
        <v>16</v>
      </c>
      <c r="D100" t="s">
        <v>22</v>
      </c>
      <c r="E100" t="s">
        <v>29</v>
      </c>
      <c r="F100" t="s">
        <v>124</v>
      </c>
      <c r="G100" t="s">
        <v>126</v>
      </c>
      <c r="H100" t="s">
        <v>127</v>
      </c>
      <c r="I100" t="s">
        <v>287</v>
      </c>
      <c r="J100" s="1" t="s">
        <v>22</v>
      </c>
      <c r="K100" s="1" t="s">
        <v>29</v>
      </c>
      <c r="L100" s="1" t="s">
        <v>11</v>
      </c>
      <c r="M100" s="1" t="s">
        <v>10</v>
      </c>
      <c r="N100" s="1" t="s">
        <v>124</v>
      </c>
      <c r="O100" s="1" t="s">
        <v>16</v>
      </c>
      <c r="P100" s="1" t="s">
        <v>127</v>
      </c>
      <c r="Q100" s="1" t="s">
        <v>126</v>
      </c>
    </row>
    <row r="101" spans="1:17" x14ac:dyDescent="0.3">
      <c r="A101" t="s">
        <v>10</v>
      </c>
      <c r="B101" t="s">
        <v>11</v>
      </c>
      <c r="C101" t="s">
        <v>16</v>
      </c>
      <c r="D101" t="s">
        <v>22</v>
      </c>
      <c r="E101" t="s">
        <v>29</v>
      </c>
      <c r="F101" t="s">
        <v>125</v>
      </c>
      <c r="G101" t="s">
        <v>126</v>
      </c>
      <c r="H101" t="s">
        <v>127</v>
      </c>
      <c r="I101" t="s">
        <v>288</v>
      </c>
      <c r="J101" s="1" t="s">
        <v>22</v>
      </c>
      <c r="K101" s="1" t="s">
        <v>125</v>
      </c>
      <c r="L101" s="1" t="s">
        <v>11</v>
      </c>
      <c r="M101" s="1" t="s">
        <v>16</v>
      </c>
      <c r="N101" s="1" t="s">
        <v>10</v>
      </c>
      <c r="O101" s="1" t="s">
        <v>29</v>
      </c>
      <c r="P101" s="1" t="s">
        <v>127</v>
      </c>
      <c r="Q101" s="1" t="s">
        <v>126</v>
      </c>
    </row>
    <row r="102" spans="1:17" x14ac:dyDescent="0.3">
      <c r="A102" t="s">
        <v>10</v>
      </c>
      <c r="B102" t="s">
        <v>11</v>
      </c>
      <c r="C102" t="s">
        <v>16</v>
      </c>
      <c r="D102" t="s">
        <v>22</v>
      </c>
      <c r="E102" t="s">
        <v>30</v>
      </c>
      <c r="F102" t="s">
        <v>124</v>
      </c>
      <c r="G102" t="s">
        <v>125</v>
      </c>
      <c r="H102" t="s">
        <v>126</v>
      </c>
      <c r="I102" t="s">
        <v>289</v>
      </c>
      <c r="J102" s="1" t="s">
        <v>22</v>
      </c>
      <c r="K102" s="1" t="s">
        <v>125</v>
      </c>
      <c r="L102" s="1" t="s">
        <v>11</v>
      </c>
      <c r="M102" s="1" t="s">
        <v>16</v>
      </c>
      <c r="N102" s="1" t="s">
        <v>10</v>
      </c>
      <c r="O102" s="1" t="s">
        <v>30</v>
      </c>
      <c r="P102" s="1" t="s">
        <v>124</v>
      </c>
      <c r="Q102" s="1" t="s">
        <v>126</v>
      </c>
    </row>
    <row r="103" spans="1:17" x14ac:dyDescent="0.3">
      <c r="A103" t="s">
        <v>10</v>
      </c>
      <c r="B103" t="s">
        <v>11</v>
      </c>
      <c r="C103" t="s">
        <v>16</v>
      </c>
      <c r="D103" t="s">
        <v>22</v>
      </c>
      <c r="E103" t="s">
        <v>30</v>
      </c>
      <c r="F103" t="s">
        <v>124</v>
      </c>
      <c r="G103" t="s">
        <v>125</v>
      </c>
      <c r="H103" t="s">
        <v>127</v>
      </c>
      <c r="I103" t="s">
        <v>290</v>
      </c>
      <c r="J103" s="1" t="s">
        <v>22</v>
      </c>
      <c r="K103" s="1" t="s">
        <v>125</v>
      </c>
      <c r="L103" s="1" t="s">
        <v>11</v>
      </c>
      <c r="M103" s="1" t="s">
        <v>16</v>
      </c>
      <c r="N103" s="1" t="s">
        <v>10</v>
      </c>
      <c r="O103" s="1" t="s">
        <v>30</v>
      </c>
      <c r="P103" s="1" t="s">
        <v>127</v>
      </c>
      <c r="Q103" s="1" t="s">
        <v>124</v>
      </c>
    </row>
    <row r="104" spans="1:17" x14ac:dyDescent="0.3">
      <c r="A104" t="s">
        <v>10</v>
      </c>
      <c r="B104" t="s">
        <v>11</v>
      </c>
      <c r="C104" t="s">
        <v>16</v>
      </c>
      <c r="D104" t="s">
        <v>22</v>
      </c>
      <c r="E104" t="s">
        <v>30</v>
      </c>
      <c r="F104" t="s">
        <v>124</v>
      </c>
      <c r="G104" t="s">
        <v>126</v>
      </c>
      <c r="H104" t="s">
        <v>127</v>
      </c>
      <c r="I104" t="s">
        <v>291</v>
      </c>
      <c r="J104" s="1" t="s">
        <v>22</v>
      </c>
      <c r="K104" s="1" t="s">
        <v>124</v>
      </c>
      <c r="L104" s="1" t="s">
        <v>11</v>
      </c>
      <c r="M104" s="1" t="s">
        <v>16</v>
      </c>
      <c r="N104" s="1" t="s">
        <v>10</v>
      </c>
      <c r="O104" s="1" t="s">
        <v>30</v>
      </c>
      <c r="P104" s="1" t="s">
        <v>127</v>
      </c>
      <c r="Q104" s="1" t="s">
        <v>126</v>
      </c>
    </row>
    <row r="105" spans="1:17" x14ac:dyDescent="0.3">
      <c r="A105" t="s">
        <v>10</v>
      </c>
      <c r="B105" t="s">
        <v>11</v>
      </c>
      <c r="C105" t="s">
        <v>16</v>
      </c>
      <c r="D105" t="s">
        <v>22</v>
      </c>
      <c r="E105" t="s">
        <v>30</v>
      </c>
      <c r="F105" t="s">
        <v>125</v>
      </c>
      <c r="G105" t="s">
        <v>126</v>
      </c>
      <c r="H105" t="s">
        <v>127</v>
      </c>
      <c r="I105" t="s">
        <v>292</v>
      </c>
      <c r="J105" s="1" t="s">
        <v>22</v>
      </c>
      <c r="K105" s="1" t="s">
        <v>125</v>
      </c>
      <c r="L105" s="1" t="s">
        <v>11</v>
      </c>
      <c r="M105" s="1" t="s">
        <v>16</v>
      </c>
      <c r="N105" s="1" t="s">
        <v>10</v>
      </c>
      <c r="O105" s="1" t="s">
        <v>30</v>
      </c>
      <c r="P105" s="1" t="s">
        <v>127</v>
      </c>
      <c r="Q105" s="1" t="s">
        <v>126</v>
      </c>
    </row>
    <row r="106" spans="1:17" x14ac:dyDescent="0.3">
      <c r="A106" t="s">
        <v>10</v>
      </c>
      <c r="B106" t="s">
        <v>11</v>
      </c>
      <c r="C106" t="s">
        <v>16</v>
      </c>
      <c r="D106" t="s">
        <v>22</v>
      </c>
      <c r="E106" t="s">
        <v>124</v>
      </c>
      <c r="F106" t="s">
        <v>125</v>
      </c>
      <c r="G106" t="s">
        <v>126</v>
      </c>
      <c r="H106" t="s">
        <v>127</v>
      </c>
      <c r="I106" t="s">
        <v>293</v>
      </c>
      <c r="J106" s="1" t="s">
        <v>22</v>
      </c>
      <c r="K106" s="1" t="s">
        <v>125</v>
      </c>
      <c r="L106" s="1" t="s">
        <v>11</v>
      </c>
      <c r="M106" s="1" t="s">
        <v>10</v>
      </c>
      <c r="N106" s="1" t="s">
        <v>124</v>
      </c>
      <c r="O106" s="1" t="s">
        <v>16</v>
      </c>
      <c r="P106" s="1" t="s">
        <v>127</v>
      </c>
      <c r="Q106" s="1" t="s">
        <v>126</v>
      </c>
    </row>
    <row r="107" spans="1:17" x14ac:dyDescent="0.3">
      <c r="A107" t="s">
        <v>10</v>
      </c>
      <c r="B107" t="s">
        <v>11</v>
      </c>
      <c r="C107" t="s">
        <v>16</v>
      </c>
      <c r="D107" t="s">
        <v>23</v>
      </c>
      <c r="E107" t="s">
        <v>29</v>
      </c>
      <c r="F107" t="s">
        <v>30</v>
      </c>
      <c r="G107" t="s">
        <v>124</v>
      </c>
      <c r="H107" t="s">
        <v>125</v>
      </c>
      <c r="I107" t="s">
        <v>294</v>
      </c>
      <c r="J107" s="1" t="s">
        <v>30</v>
      </c>
      <c r="K107" s="1" t="s">
        <v>29</v>
      </c>
      <c r="L107" s="1" t="s">
        <v>11</v>
      </c>
      <c r="M107" s="1" t="s">
        <v>16</v>
      </c>
      <c r="N107" s="1" t="s">
        <v>10</v>
      </c>
      <c r="O107" s="1" t="s">
        <v>23</v>
      </c>
      <c r="P107" s="1" t="s">
        <v>124</v>
      </c>
      <c r="Q107" s="1" t="s">
        <v>125</v>
      </c>
    </row>
    <row r="108" spans="1:17" x14ac:dyDescent="0.3">
      <c r="A108" t="s">
        <v>10</v>
      </c>
      <c r="B108" t="s">
        <v>11</v>
      </c>
      <c r="C108" t="s">
        <v>16</v>
      </c>
      <c r="D108" t="s">
        <v>23</v>
      </c>
      <c r="E108" t="s">
        <v>29</v>
      </c>
      <c r="F108" t="s">
        <v>30</v>
      </c>
      <c r="G108" t="s">
        <v>124</v>
      </c>
      <c r="H108" t="s">
        <v>126</v>
      </c>
      <c r="I108" t="s">
        <v>295</v>
      </c>
      <c r="J108" s="1" t="s">
        <v>30</v>
      </c>
      <c r="K108" s="1" t="s">
        <v>29</v>
      </c>
      <c r="L108" s="1" t="s">
        <v>11</v>
      </c>
      <c r="M108" s="1" t="s">
        <v>16</v>
      </c>
      <c r="N108" s="1" t="s">
        <v>10</v>
      </c>
      <c r="O108" s="1" t="s">
        <v>23</v>
      </c>
      <c r="P108" s="1" t="s">
        <v>124</v>
      </c>
      <c r="Q108" s="1" t="s">
        <v>126</v>
      </c>
    </row>
    <row r="109" spans="1:17" x14ac:dyDescent="0.3">
      <c r="A109" t="s">
        <v>10</v>
      </c>
      <c r="B109" t="s">
        <v>11</v>
      </c>
      <c r="C109" t="s">
        <v>16</v>
      </c>
      <c r="D109" t="s">
        <v>23</v>
      </c>
      <c r="E109" t="s">
        <v>29</v>
      </c>
      <c r="F109" t="s">
        <v>30</v>
      </c>
      <c r="G109" t="s">
        <v>124</v>
      </c>
      <c r="H109" t="s">
        <v>127</v>
      </c>
      <c r="I109" t="s">
        <v>296</v>
      </c>
      <c r="J109" s="1" t="s">
        <v>30</v>
      </c>
      <c r="K109" s="1" t="s">
        <v>29</v>
      </c>
      <c r="L109" s="1" t="s">
        <v>11</v>
      </c>
      <c r="M109" s="1" t="s">
        <v>16</v>
      </c>
      <c r="N109" s="1" t="s">
        <v>10</v>
      </c>
      <c r="O109" s="1" t="s">
        <v>23</v>
      </c>
      <c r="P109" s="1" t="s">
        <v>127</v>
      </c>
      <c r="Q109" s="1" t="s">
        <v>124</v>
      </c>
    </row>
    <row r="110" spans="1:17" x14ac:dyDescent="0.3">
      <c r="A110" t="s">
        <v>10</v>
      </c>
      <c r="B110" t="s">
        <v>11</v>
      </c>
      <c r="C110" t="s">
        <v>16</v>
      </c>
      <c r="D110" t="s">
        <v>23</v>
      </c>
      <c r="E110" t="s">
        <v>29</v>
      </c>
      <c r="F110" t="s">
        <v>30</v>
      </c>
      <c r="G110" t="s">
        <v>125</v>
      </c>
      <c r="H110" t="s">
        <v>126</v>
      </c>
      <c r="I110" t="s">
        <v>297</v>
      </c>
      <c r="J110" s="1" t="s">
        <v>30</v>
      </c>
      <c r="K110" s="1" t="s">
        <v>29</v>
      </c>
      <c r="L110" s="1" t="s">
        <v>11</v>
      </c>
      <c r="M110" s="1" t="s">
        <v>16</v>
      </c>
      <c r="N110" s="1" t="s">
        <v>10</v>
      </c>
      <c r="O110" s="1" t="s">
        <v>23</v>
      </c>
      <c r="P110" s="1" t="s">
        <v>125</v>
      </c>
      <c r="Q110" s="1" t="s">
        <v>126</v>
      </c>
    </row>
    <row r="111" spans="1:17" x14ac:dyDescent="0.3">
      <c r="A111" t="s">
        <v>10</v>
      </c>
      <c r="B111" t="s">
        <v>11</v>
      </c>
      <c r="C111" t="s">
        <v>16</v>
      </c>
      <c r="D111" t="s">
        <v>23</v>
      </c>
      <c r="E111" t="s">
        <v>29</v>
      </c>
      <c r="F111" t="s">
        <v>30</v>
      </c>
      <c r="G111" t="s">
        <v>125</v>
      </c>
      <c r="H111" t="s">
        <v>127</v>
      </c>
      <c r="I111" t="s">
        <v>298</v>
      </c>
      <c r="J111" s="1" t="s">
        <v>30</v>
      </c>
      <c r="K111" s="1" t="s">
        <v>29</v>
      </c>
      <c r="L111" s="1" t="s">
        <v>11</v>
      </c>
      <c r="M111" s="1" t="s">
        <v>16</v>
      </c>
      <c r="N111" s="1" t="s">
        <v>10</v>
      </c>
      <c r="O111" s="1" t="s">
        <v>23</v>
      </c>
      <c r="P111" s="1" t="s">
        <v>127</v>
      </c>
      <c r="Q111" s="1" t="s">
        <v>125</v>
      </c>
    </row>
    <row r="112" spans="1:17" x14ac:dyDescent="0.3">
      <c r="A112" t="s">
        <v>10</v>
      </c>
      <c r="B112" t="s">
        <v>11</v>
      </c>
      <c r="C112" t="s">
        <v>16</v>
      </c>
      <c r="D112" t="s">
        <v>23</v>
      </c>
      <c r="E112" t="s">
        <v>29</v>
      </c>
      <c r="F112" t="s">
        <v>30</v>
      </c>
      <c r="G112" t="s">
        <v>126</v>
      </c>
      <c r="H112" t="s">
        <v>127</v>
      </c>
      <c r="I112" t="s">
        <v>299</v>
      </c>
      <c r="J112" s="1" t="s">
        <v>30</v>
      </c>
      <c r="K112" s="1" t="s">
        <v>29</v>
      </c>
      <c r="L112" s="1" t="s">
        <v>11</v>
      </c>
      <c r="M112" s="1" t="s">
        <v>16</v>
      </c>
      <c r="N112" s="1" t="s">
        <v>10</v>
      </c>
      <c r="O112" s="1" t="s">
        <v>23</v>
      </c>
      <c r="P112" s="1" t="s">
        <v>127</v>
      </c>
      <c r="Q112" s="1" t="s">
        <v>126</v>
      </c>
    </row>
    <row r="113" spans="1:17" x14ac:dyDescent="0.3">
      <c r="A113" t="s">
        <v>10</v>
      </c>
      <c r="B113" t="s">
        <v>11</v>
      </c>
      <c r="C113" t="s">
        <v>16</v>
      </c>
      <c r="D113" t="s">
        <v>23</v>
      </c>
      <c r="E113" t="s">
        <v>29</v>
      </c>
      <c r="F113" t="s">
        <v>124</v>
      </c>
      <c r="G113" t="s">
        <v>125</v>
      </c>
      <c r="H113" t="s">
        <v>126</v>
      </c>
      <c r="I113" t="s">
        <v>300</v>
      </c>
      <c r="J113" s="1" t="s">
        <v>16</v>
      </c>
      <c r="K113" s="1" t="s">
        <v>125</v>
      </c>
      <c r="L113" s="1" t="s">
        <v>11</v>
      </c>
      <c r="M113" s="1" t="s">
        <v>23</v>
      </c>
      <c r="N113" s="1" t="s">
        <v>10</v>
      </c>
      <c r="O113" s="1" t="s">
        <v>29</v>
      </c>
      <c r="P113" s="1" t="s">
        <v>124</v>
      </c>
      <c r="Q113" s="1" t="s">
        <v>126</v>
      </c>
    </row>
    <row r="114" spans="1:17" x14ac:dyDescent="0.3">
      <c r="A114" t="s">
        <v>10</v>
      </c>
      <c r="B114" t="s">
        <v>11</v>
      </c>
      <c r="C114" t="s">
        <v>16</v>
      </c>
      <c r="D114" t="s">
        <v>23</v>
      </c>
      <c r="E114" t="s">
        <v>29</v>
      </c>
      <c r="F114" t="s">
        <v>124</v>
      </c>
      <c r="G114" t="s">
        <v>125</v>
      </c>
      <c r="H114" t="s">
        <v>127</v>
      </c>
      <c r="I114" t="s">
        <v>301</v>
      </c>
      <c r="J114" s="1" t="s">
        <v>16</v>
      </c>
      <c r="K114" s="1" t="s">
        <v>125</v>
      </c>
      <c r="L114" s="1" t="s">
        <v>11</v>
      </c>
      <c r="M114" s="1" t="s">
        <v>23</v>
      </c>
      <c r="N114" s="1" t="s">
        <v>10</v>
      </c>
      <c r="O114" s="1" t="s">
        <v>29</v>
      </c>
      <c r="P114" s="1" t="s">
        <v>127</v>
      </c>
      <c r="Q114" s="1" t="s">
        <v>124</v>
      </c>
    </row>
    <row r="115" spans="1:17" x14ac:dyDescent="0.3">
      <c r="A115" t="s">
        <v>10</v>
      </c>
      <c r="B115" t="s">
        <v>11</v>
      </c>
      <c r="C115" t="s">
        <v>16</v>
      </c>
      <c r="D115" t="s">
        <v>23</v>
      </c>
      <c r="E115" t="s">
        <v>29</v>
      </c>
      <c r="F115" t="s">
        <v>124</v>
      </c>
      <c r="G115" t="s">
        <v>126</v>
      </c>
      <c r="H115" t="s">
        <v>127</v>
      </c>
      <c r="I115" t="s">
        <v>170</v>
      </c>
      <c r="J115" s="1" t="s">
        <v>124</v>
      </c>
      <c r="K115" s="1" t="s">
        <v>29</v>
      </c>
      <c r="L115" s="1" t="s">
        <v>11</v>
      </c>
      <c r="M115" s="1" t="s">
        <v>16</v>
      </c>
      <c r="N115" s="1" t="s">
        <v>10</v>
      </c>
      <c r="O115" s="1" t="s">
        <v>23</v>
      </c>
      <c r="P115" s="1" t="s">
        <v>127</v>
      </c>
      <c r="Q115" s="1" t="s">
        <v>126</v>
      </c>
    </row>
    <row r="116" spans="1:17" x14ac:dyDescent="0.3">
      <c r="A116" t="s">
        <v>10</v>
      </c>
      <c r="B116" t="s">
        <v>11</v>
      </c>
      <c r="C116" t="s">
        <v>16</v>
      </c>
      <c r="D116" t="s">
        <v>23</v>
      </c>
      <c r="E116" t="s">
        <v>29</v>
      </c>
      <c r="F116" t="s">
        <v>125</v>
      </c>
      <c r="G116" t="s">
        <v>126</v>
      </c>
      <c r="H116" t="s">
        <v>127</v>
      </c>
      <c r="I116" t="s">
        <v>302</v>
      </c>
      <c r="J116" s="1" t="s">
        <v>16</v>
      </c>
      <c r="K116" s="1" t="s">
        <v>125</v>
      </c>
      <c r="L116" s="1" t="s">
        <v>11</v>
      </c>
      <c r="M116" s="1" t="s">
        <v>23</v>
      </c>
      <c r="N116" s="1" t="s">
        <v>10</v>
      </c>
      <c r="O116" s="1" t="s">
        <v>29</v>
      </c>
      <c r="P116" s="1" t="s">
        <v>127</v>
      </c>
      <c r="Q116" s="1" t="s">
        <v>126</v>
      </c>
    </row>
    <row r="117" spans="1:17" x14ac:dyDescent="0.3">
      <c r="A117" t="s">
        <v>10</v>
      </c>
      <c r="B117" t="s">
        <v>11</v>
      </c>
      <c r="C117" t="s">
        <v>16</v>
      </c>
      <c r="D117" t="s">
        <v>23</v>
      </c>
      <c r="E117" t="s">
        <v>30</v>
      </c>
      <c r="F117" t="s">
        <v>124</v>
      </c>
      <c r="G117" t="s">
        <v>125</v>
      </c>
      <c r="H117" t="s">
        <v>126</v>
      </c>
      <c r="I117" t="s">
        <v>303</v>
      </c>
      <c r="J117" s="1" t="s">
        <v>30</v>
      </c>
      <c r="K117" s="1" t="s">
        <v>125</v>
      </c>
      <c r="L117" s="1" t="s">
        <v>11</v>
      </c>
      <c r="M117" s="1" t="s">
        <v>16</v>
      </c>
      <c r="N117" s="1" t="s">
        <v>10</v>
      </c>
      <c r="O117" s="1" t="s">
        <v>23</v>
      </c>
      <c r="P117" s="1" t="s">
        <v>124</v>
      </c>
      <c r="Q117" s="1" t="s">
        <v>126</v>
      </c>
    </row>
    <row r="118" spans="1:17" x14ac:dyDescent="0.3">
      <c r="A118" t="s">
        <v>10</v>
      </c>
      <c r="B118" t="s">
        <v>11</v>
      </c>
      <c r="C118" t="s">
        <v>16</v>
      </c>
      <c r="D118" t="s">
        <v>23</v>
      </c>
      <c r="E118" t="s">
        <v>30</v>
      </c>
      <c r="F118" t="s">
        <v>124</v>
      </c>
      <c r="G118" t="s">
        <v>125</v>
      </c>
      <c r="H118" t="s">
        <v>127</v>
      </c>
      <c r="I118" t="s">
        <v>304</v>
      </c>
      <c r="J118" s="1" t="s">
        <v>30</v>
      </c>
      <c r="K118" s="1" t="s">
        <v>125</v>
      </c>
      <c r="L118" s="1" t="s">
        <v>11</v>
      </c>
      <c r="M118" s="1" t="s">
        <v>16</v>
      </c>
      <c r="N118" s="1" t="s">
        <v>10</v>
      </c>
      <c r="O118" s="1" t="s">
        <v>23</v>
      </c>
      <c r="P118" s="1" t="s">
        <v>127</v>
      </c>
      <c r="Q118" s="1" t="s">
        <v>124</v>
      </c>
    </row>
    <row r="119" spans="1:17" x14ac:dyDescent="0.3">
      <c r="A119" t="s">
        <v>10</v>
      </c>
      <c r="B119" t="s">
        <v>11</v>
      </c>
      <c r="C119" t="s">
        <v>16</v>
      </c>
      <c r="D119" t="s">
        <v>23</v>
      </c>
      <c r="E119" t="s">
        <v>30</v>
      </c>
      <c r="F119" t="s">
        <v>124</v>
      </c>
      <c r="G119" t="s">
        <v>126</v>
      </c>
      <c r="H119" t="s">
        <v>127</v>
      </c>
      <c r="I119" t="s">
        <v>305</v>
      </c>
      <c r="J119" s="1" t="s">
        <v>30</v>
      </c>
      <c r="K119" s="1" t="s">
        <v>124</v>
      </c>
      <c r="L119" s="1" t="s">
        <v>11</v>
      </c>
      <c r="M119" s="1" t="s">
        <v>16</v>
      </c>
      <c r="N119" s="1" t="s">
        <v>10</v>
      </c>
      <c r="O119" s="1" t="s">
        <v>23</v>
      </c>
      <c r="P119" s="1" t="s">
        <v>127</v>
      </c>
      <c r="Q119" s="1" t="s">
        <v>126</v>
      </c>
    </row>
    <row r="120" spans="1:17" x14ac:dyDescent="0.3">
      <c r="A120" t="s">
        <v>10</v>
      </c>
      <c r="B120" t="s">
        <v>11</v>
      </c>
      <c r="C120" t="s">
        <v>16</v>
      </c>
      <c r="D120" t="s">
        <v>23</v>
      </c>
      <c r="E120" t="s">
        <v>30</v>
      </c>
      <c r="F120" t="s">
        <v>125</v>
      </c>
      <c r="G120" t="s">
        <v>126</v>
      </c>
      <c r="H120" t="s">
        <v>127</v>
      </c>
      <c r="I120" t="s">
        <v>306</v>
      </c>
      <c r="J120" s="1" t="s">
        <v>30</v>
      </c>
      <c r="K120" s="1" t="s">
        <v>125</v>
      </c>
      <c r="L120" s="1" t="s">
        <v>11</v>
      </c>
      <c r="M120" s="1" t="s">
        <v>16</v>
      </c>
      <c r="N120" s="1" t="s">
        <v>10</v>
      </c>
      <c r="O120" s="1" t="s">
        <v>23</v>
      </c>
      <c r="P120" s="1" t="s">
        <v>127</v>
      </c>
      <c r="Q120" s="1" t="s">
        <v>126</v>
      </c>
    </row>
    <row r="121" spans="1:17" x14ac:dyDescent="0.3">
      <c r="A121" t="s">
        <v>10</v>
      </c>
      <c r="B121" t="s">
        <v>11</v>
      </c>
      <c r="C121" t="s">
        <v>16</v>
      </c>
      <c r="D121" t="s">
        <v>23</v>
      </c>
      <c r="E121" t="s">
        <v>124</v>
      </c>
      <c r="F121" t="s">
        <v>125</v>
      </c>
      <c r="G121" t="s">
        <v>126</v>
      </c>
      <c r="H121" t="s">
        <v>127</v>
      </c>
      <c r="I121" t="s">
        <v>307</v>
      </c>
      <c r="J121" s="1" t="s">
        <v>124</v>
      </c>
      <c r="K121" s="1" t="s">
        <v>125</v>
      </c>
      <c r="L121" s="1" t="s">
        <v>11</v>
      </c>
      <c r="M121" s="1" t="s">
        <v>16</v>
      </c>
      <c r="N121" s="1" t="s">
        <v>10</v>
      </c>
      <c r="O121" s="1" t="s">
        <v>23</v>
      </c>
      <c r="P121" s="1" t="s">
        <v>127</v>
      </c>
      <c r="Q121" s="1" t="s">
        <v>126</v>
      </c>
    </row>
    <row r="122" spans="1:17" x14ac:dyDescent="0.3">
      <c r="A122" t="s">
        <v>10</v>
      </c>
      <c r="B122" t="s">
        <v>11</v>
      </c>
      <c r="C122" t="s">
        <v>16</v>
      </c>
      <c r="D122" t="s">
        <v>29</v>
      </c>
      <c r="E122" t="s">
        <v>30</v>
      </c>
      <c r="F122" t="s">
        <v>124</v>
      </c>
      <c r="G122" t="s">
        <v>125</v>
      </c>
      <c r="H122" t="s">
        <v>126</v>
      </c>
      <c r="I122" t="s">
        <v>308</v>
      </c>
      <c r="J122" s="1" t="s">
        <v>30</v>
      </c>
      <c r="K122" s="1" t="s">
        <v>125</v>
      </c>
      <c r="L122" s="1" t="s">
        <v>11</v>
      </c>
      <c r="M122" s="1" t="s">
        <v>16</v>
      </c>
      <c r="N122" s="1" t="s">
        <v>10</v>
      </c>
      <c r="O122" s="1" t="s">
        <v>29</v>
      </c>
      <c r="P122" s="1" t="s">
        <v>124</v>
      </c>
      <c r="Q122" s="1" t="s">
        <v>126</v>
      </c>
    </row>
    <row r="123" spans="1:17" x14ac:dyDescent="0.3">
      <c r="A123" t="s">
        <v>10</v>
      </c>
      <c r="B123" t="s">
        <v>11</v>
      </c>
      <c r="C123" t="s">
        <v>16</v>
      </c>
      <c r="D123" t="s">
        <v>29</v>
      </c>
      <c r="E123" t="s">
        <v>30</v>
      </c>
      <c r="F123" t="s">
        <v>124</v>
      </c>
      <c r="G123" t="s">
        <v>125</v>
      </c>
      <c r="H123" t="s">
        <v>127</v>
      </c>
      <c r="I123" t="s">
        <v>309</v>
      </c>
      <c r="J123" s="1" t="s">
        <v>30</v>
      </c>
      <c r="K123" s="1" t="s">
        <v>125</v>
      </c>
      <c r="L123" s="1" t="s">
        <v>11</v>
      </c>
      <c r="M123" s="1" t="s">
        <v>16</v>
      </c>
      <c r="N123" s="1" t="s">
        <v>10</v>
      </c>
      <c r="O123" s="1" t="s">
        <v>29</v>
      </c>
      <c r="P123" s="1" t="s">
        <v>127</v>
      </c>
      <c r="Q123" s="1" t="s">
        <v>124</v>
      </c>
    </row>
    <row r="124" spans="1:17" x14ac:dyDescent="0.3">
      <c r="A124" t="s">
        <v>10</v>
      </c>
      <c r="B124" t="s">
        <v>11</v>
      </c>
      <c r="C124" t="s">
        <v>16</v>
      </c>
      <c r="D124" t="s">
        <v>29</v>
      </c>
      <c r="E124" t="s">
        <v>30</v>
      </c>
      <c r="F124" t="s">
        <v>124</v>
      </c>
      <c r="G124" t="s">
        <v>126</v>
      </c>
      <c r="H124" t="s">
        <v>127</v>
      </c>
      <c r="I124" t="s">
        <v>310</v>
      </c>
      <c r="J124" s="1" t="s">
        <v>124</v>
      </c>
      <c r="K124" s="1" t="s">
        <v>29</v>
      </c>
      <c r="L124" s="1" t="s">
        <v>11</v>
      </c>
      <c r="M124" s="1" t="s">
        <v>16</v>
      </c>
      <c r="N124" s="1" t="s">
        <v>10</v>
      </c>
      <c r="O124" s="1" t="s">
        <v>30</v>
      </c>
      <c r="P124" s="1" t="s">
        <v>127</v>
      </c>
      <c r="Q124" s="1" t="s">
        <v>126</v>
      </c>
    </row>
    <row r="125" spans="1:17" x14ac:dyDescent="0.3">
      <c r="A125" t="s">
        <v>10</v>
      </c>
      <c r="B125" t="s">
        <v>11</v>
      </c>
      <c r="C125" t="s">
        <v>16</v>
      </c>
      <c r="D125" t="s">
        <v>29</v>
      </c>
      <c r="E125" t="s">
        <v>30</v>
      </c>
      <c r="F125" t="s">
        <v>125</v>
      </c>
      <c r="G125" t="s">
        <v>126</v>
      </c>
      <c r="H125" t="s">
        <v>127</v>
      </c>
      <c r="I125" t="s">
        <v>311</v>
      </c>
      <c r="J125" s="1" t="s">
        <v>30</v>
      </c>
      <c r="K125" s="1" t="s">
        <v>125</v>
      </c>
      <c r="L125" s="1" t="s">
        <v>11</v>
      </c>
      <c r="M125" s="1" t="s">
        <v>16</v>
      </c>
      <c r="N125" s="1" t="s">
        <v>10</v>
      </c>
      <c r="O125" s="1" t="s">
        <v>29</v>
      </c>
      <c r="P125" s="1" t="s">
        <v>127</v>
      </c>
      <c r="Q125" s="1" t="s">
        <v>126</v>
      </c>
    </row>
    <row r="126" spans="1:17" x14ac:dyDescent="0.3">
      <c r="A126" t="s">
        <v>10</v>
      </c>
      <c r="B126" t="s">
        <v>11</v>
      </c>
      <c r="C126" t="s">
        <v>16</v>
      </c>
      <c r="D126" t="s">
        <v>29</v>
      </c>
      <c r="E126" t="s">
        <v>124</v>
      </c>
      <c r="F126" t="s">
        <v>125</v>
      </c>
      <c r="G126" t="s">
        <v>126</v>
      </c>
      <c r="H126" t="s">
        <v>127</v>
      </c>
      <c r="I126" t="s">
        <v>312</v>
      </c>
      <c r="J126" s="1" t="s">
        <v>124</v>
      </c>
      <c r="K126" s="1" t="s">
        <v>125</v>
      </c>
      <c r="L126" s="1" t="s">
        <v>11</v>
      </c>
      <c r="M126" s="1" t="s">
        <v>16</v>
      </c>
      <c r="N126" s="1" t="s">
        <v>10</v>
      </c>
      <c r="O126" s="1" t="s">
        <v>29</v>
      </c>
      <c r="P126" s="1" t="s">
        <v>127</v>
      </c>
      <c r="Q126" s="1" t="s">
        <v>126</v>
      </c>
    </row>
    <row r="127" spans="1:17" x14ac:dyDescent="0.3">
      <c r="A127" t="s">
        <v>10</v>
      </c>
      <c r="B127" t="s">
        <v>11</v>
      </c>
      <c r="C127" t="s">
        <v>16</v>
      </c>
      <c r="D127" t="s">
        <v>30</v>
      </c>
      <c r="E127" t="s">
        <v>124</v>
      </c>
      <c r="F127" t="s">
        <v>125</v>
      </c>
      <c r="G127" t="s">
        <v>126</v>
      </c>
      <c r="H127" t="s">
        <v>127</v>
      </c>
      <c r="I127" t="s">
        <v>313</v>
      </c>
      <c r="J127" s="1" t="s">
        <v>124</v>
      </c>
      <c r="K127" s="1" t="s">
        <v>125</v>
      </c>
      <c r="L127" s="1" t="s">
        <v>11</v>
      </c>
      <c r="M127" s="1" t="s">
        <v>16</v>
      </c>
      <c r="N127" s="1" t="s">
        <v>10</v>
      </c>
      <c r="O127" s="1" t="s">
        <v>30</v>
      </c>
      <c r="P127" s="1" t="s">
        <v>127</v>
      </c>
      <c r="Q127" s="1" t="s">
        <v>126</v>
      </c>
    </row>
    <row r="128" spans="1:17" x14ac:dyDescent="0.3">
      <c r="A128" t="s">
        <v>10</v>
      </c>
      <c r="B128" t="s">
        <v>11</v>
      </c>
      <c r="C128" t="s">
        <v>17</v>
      </c>
      <c r="D128" t="s">
        <v>22</v>
      </c>
      <c r="E128" t="s">
        <v>23</v>
      </c>
      <c r="F128" t="s">
        <v>29</v>
      </c>
      <c r="G128" t="s">
        <v>30</v>
      </c>
      <c r="H128" t="s">
        <v>124</v>
      </c>
      <c r="I128" t="s">
        <v>314</v>
      </c>
      <c r="J128" s="1" t="s">
        <v>30</v>
      </c>
      <c r="K128" s="1" t="s">
        <v>29</v>
      </c>
      <c r="L128" s="1" t="s">
        <v>11</v>
      </c>
      <c r="M128" s="1" t="s">
        <v>17</v>
      </c>
      <c r="N128" s="1" t="s">
        <v>10</v>
      </c>
      <c r="O128" s="1" t="s">
        <v>23</v>
      </c>
      <c r="P128" s="1" t="s">
        <v>22</v>
      </c>
      <c r="Q128" s="1" t="s">
        <v>124</v>
      </c>
    </row>
    <row r="129" spans="1:17" x14ac:dyDescent="0.3">
      <c r="A129" t="s">
        <v>10</v>
      </c>
      <c r="B129" t="s">
        <v>11</v>
      </c>
      <c r="C129" t="s">
        <v>17</v>
      </c>
      <c r="D129" t="s">
        <v>22</v>
      </c>
      <c r="E129" t="s">
        <v>23</v>
      </c>
      <c r="F129" t="s">
        <v>29</v>
      </c>
      <c r="G129" t="s">
        <v>30</v>
      </c>
      <c r="H129" t="s">
        <v>125</v>
      </c>
      <c r="I129" t="s">
        <v>315</v>
      </c>
      <c r="J129" s="1" t="s">
        <v>30</v>
      </c>
      <c r="K129" s="1" t="s">
        <v>29</v>
      </c>
      <c r="L129" s="1" t="s">
        <v>11</v>
      </c>
      <c r="M129" s="1" t="s">
        <v>17</v>
      </c>
      <c r="N129" s="1" t="s">
        <v>10</v>
      </c>
      <c r="O129" s="1" t="s">
        <v>23</v>
      </c>
      <c r="P129" s="1" t="s">
        <v>22</v>
      </c>
      <c r="Q129" s="1" t="s">
        <v>125</v>
      </c>
    </row>
    <row r="130" spans="1:17" x14ac:dyDescent="0.3">
      <c r="A130" t="s">
        <v>10</v>
      </c>
      <c r="B130" t="s">
        <v>11</v>
      </c>
      <c r="C130" t="s">
        <v>17</v>
      </c>
      <c r="D130" t="s">
        <v>22</v>
      </c>
      <c r="E130" t="s">
        <v>23</v>
      </c>
      <c r="F130" t="s">
        <v>29</v>
      </c>
      <c r="G130" t="s">
        <v>30</v>
      </c>
      <c r="H130" t="s">
        <v>126</v>
      </c>
      <c r="I130" t="s">
        <v>316</v>
      </c>
      <c r="J130" s="1" t="s">
        <v>30</v>
      </c>
      <c r="K130" s="1" t="s">
        <v>29</v>
      </c>
      <c r="L130" s="1" t="s">
        <v>11</v>
      </c>
      <c r="M130" s="1" t="s">
        <v>17</v>
      </c>
      <c r="N130" s="1" t="s">
        <v>10</v>
      </c>
      <c r="O130" s="1" t="s">
        <v>23</v>
      </c>
      <c r="P130" s="1" t="s">
        <v>22</v>
      </c>
      <c r="Q130" s="1" t="s">
        <v>126</v>
      </c>
    </row>
    <row r="131" spans="1:17" x14ac:dyDescent="0.3">
      <c r="A131" t="s">
        <v>10</v>
      </c>
      <c r="B131" t="s">
        <v>11</v>
      </c>
      <c r="C131" t="s">
        <v>17</v>
      </c>
      <c r="D131" t="s">
        <v>22</v>
      </c>
      <c r="E131" t="s">
        <v>23</v>
      </c>
      <c r="F131" t="s">
        <v>29</v>
      </c>
      <c r="G131" t="s">
        <v>30</v>
      </c>
      <c r="H131" t="s">
        <v>127</v>
      </c>
      <c r="I131" t="s">
        <v>317</v>
      </c>
      <c r="J131" s="1" t="s">
        <v>30</v>
      </c>
      <c r="K131" s="1" t="s">
        <v>29</v>
      </c>
      <c r="L131" s="1" t="s">
        <v>11</v>
      </c>
      <c r="M131" s="1" t="s">
        <v>17</v>
      </c>
      <c r="N131" s="1" t="s">
        <v>10</v>
      </c>
      <c r="O131" s="1" t="s">
        <v>23</v>
      </c>
      <c r="P131" s="1" t="s">
        <v>127</v>
      </c>
      <c r="Q131" s="1" t="s">
        <v>22</v>
      </c>
    </row>
    <row r="132" spans="1:17" x14ac:dyDescent="0.3">
      <c r="A132" t="s">
        <v>10</v>
      </c>
      <c r="B132" t="s">
        <v>11</v>
      </c>
      <c r="C132" t="s">
        <v>17</v>
      </c>
      <c r="D132" t="s">
        <v>22</v>
      </c>
      <c r="E132" t="s">
        <v>23</v>
      </c>
      <c r="F132" t="s">
        <v>29</v>
      </c>
      <c r="G132" t="s">
        <v>124</v>
      </c>
      <c r="H132" t="s">
        <v>125</v>
      </c>
      <c r="I132" t="s">
        <v>318</v>
      </c>
      <c r="J132" s="1" t="s">
        <v>22</v>
      </c>
      <c r="K132" s="1" t="s">
        <v>29</v>
      </c>
      <c r="L132" s="1" t="s">
        <v>11</v>
      </c>
      <c r="M132" s="1" t="s">
        <v>17</v>
      </c>
      <c r="N132" s="1" t="s">
        <v>10</v>
      </c>
      <c r="O132" s="1" t="s">
        <v>23</v>
      </c>
      <c r="P132" s="1" t="s">
        <v>124</v>
      </c>
      <c r="Q132" s="1" t="s">
        <v>125</v>
      </c>
    </row>
    <row r="133" spans="1:17" x14ac:dyDescent="0.3">
      <c r="A133" t="s">
        <v>10</v>
      </c>
      <c r="B133" t="s">
        <v>11</v>
      </c>
      <c r="C133" t="s">
        <v>17</v>
      </c>
      <c r="D133" t="s">
        <v>22</v>
      </c>
      <c r="E133" t="s">
        <v>23</v>
      </c>
      <c r="F133" t="s">
        <v>29</v>
      </c>
      <c r="G133" t="s">
        <v>124</v>
      </c>
      <c r="H133" t="s">
        <v>126</v>
      </c>
      <c r="I133" t="s">
        <v>319</v>
      </c>
      <c r="J133" s="1" t="s">
        <v>22</v>
      </c>
      <c r="K133" s="1" t="s">
        <v>29</v>
      </c>
      <c r="L133" s="1" t="s">
        <v>11</v>
      </c>
      <c r="M133" s="1" t="s">
        <v>17</v>
      </c>
      <c r="N133" s="1" t="s">
        <v>10</v>
      </c>
      <c r="O133" s="1" t="s">
        <v>23</v>
      </c>
      <c r="P133" s="1" t="s">
        <v>124</v>
      </c>
      <c r="Q133" s="1" t="s">
        <v>126</v>
      </c>
    </row>
    <row r="134" spans="1:17" x14ac:dyDescent="0.3">
      <c r="A134" t="s">
        <v>10</v>
      </c>
      <c r="B134" t="s">
        <v>11</v>
      </c>
      <c r="C134" t="s">
        <v>17</v>
      </c>
      <c r="D134" t="s">
        <v>22</v>
      </c>
      <c r="E134" t="s">
        <v>23</v>
      </c>
      <c r="F134" t="s">
        <v>29</v>
      </c>
      <c r="G134" t="s">
        <v>124</v>
      </c>
      <c r="H134" t="s">
        <v>127</v>
      </c>
      <c r="I134" t="s">
        <v>320</v>
      </c>
      <c r="J134" s="1" t="s">
        <v>22</v>
      </c>
      <c r="K134" s="1" t="s">
        <v>29</v>
      </c>
      <c r="L134" s="1" t="s">
        <v>11</v>
      </c>
      <c r="M134" s="1" t="s">
        <v>17</v>
      </c>
      <c r="N134" s="1" t="s">
        <v>10</v>
      </c>
      <c r="O134" s="1" t="s">
        <v>23</v>
      </c>
      <c r="P134" s="1" t="s">
        <v>127</v>
      </c>
      <c r="Q134" s="1" t="s">
        <v>124</v>
      </c>
    </row>
    <row r="135" spans="1:17" x14ac:dyDescent="0.3">
      <c r="A135" t="s">
        <v>10</v>
      </c>
      <c r="B135" t="s">
        <v>11</v>
      </c>
      <c r="C135" t="s">
        <v>17</v>
      </c>
      <c r="D135" t="s">
        <v>22</v>
      </c>
      <c r="E135" t="s">
        <v>23</v>
      </c>
      <c r="F135" t="s">
        <v>29</v>
      </c>
      <c r="G135" t="s">
        <v>125</v>
      </c>
      <c r="H135" t="s">
        <v>126</v>
      </c>
      <c r="I135" t="s">
        <v>321</v>
      </c>
      <c r="J135" s="1" t="s">
        <v>22</v>
      </c>
      <c r="K135" s="1" t="s">
        <v>29</v>
      </c>
      <c r="L135" s="1" t="s">
        <v>11</v>
      </c>
      <c r="M135" s="1" t="s">
        <v>17</v>
      </c>
      <c r="N135" s="1" t="s">
        <v>10</v>
      </c>
      <c r="O135" s="1" t="s">
        <v>23</v>
      </c>
      <c r="P135" s="1" t="s">
        <v>125</v>
      </c>
      <c r="Q135" s="1" t="s">
        <v>126</v>
      </c>
    </row>
    <row r="136" spans="1:17" x14ac:dyDescent="0.3">
      <c r="A136" t="s">
        <v>10</v>
      </c>
      <c r="B136" t="s">
        <v>11</v>
      </c>
      <c r="C136" t="s">
        <v>17</v>
      </c>
      <c r="D136" t="s">
        <v>22</v>
      </c>
      <c r="E136" t="s">
        <v>23</v>
      </c>
      <c r="F136" t="s">
        <v>29</v>
      </c>
      <c r="G136" t="s">
        <v>125</v>
      </c>
      <c r="H136" t="s">
        <v>127</v>
      </c>
      <c r="I136" t="s">
        <v>322</v>
      </c>
      <c r="J136" s="1" t="s">
        <v>22</v>
      </c>
      <c r="K136" s="1" t="s">
        <v>29</v>
      </c>
      <c r="L136" s="1" t="s">
        <v>11</v>
      </c>
      <c r="M136" s="1" t="s">
        <v>17</v>
      </c>
      <c r="N136" s="1" t="s">
        <v>10</v>
      </c>
      <c r="O136" s="1" t="s">
        <v>23</v>
      </c>
      <c r="P136" s="1" t="s">
        <v>127</v>
      </c>
      <c r="Q136" s="1" t="s">
        <v>125</v>
      </c>
    </row>
    <row r="137" spans="1:17" x14ac:dyDescent="0.3">
      <c r="A137" t="s">
        <v>10</v>
      </c>
      <c r="B137" t="s">
        <v>11</v>
      </c>
      <c r="C137" t="s">
        <v>17</v>
      </c>
      <c r="D137" t="s">
        <v>22</v>
      </c>
      <c r="E137" t="s">
        <v>23</v>
      </c>
      <c r="F137" t="s">
        <v>29</v>
      </c>
      <c r="G137" t="s">
        <v>126</v>
      </c>
      <c r="H137" t="s">
        <v>127</v>
      </c>
      <c r="I137" t="s">
        <v>323</v>
      </c>
      <c r="J137" s="1" t="s">
        <v>22</v>
      </c>
      <c r="K137" s="1" t="s">
        <v>29</v>
      </c>
      <c r="L137" s="1" t="s">
        <v>11</v>
      </c>
      <c r="M137" s="1" t="s">
        <v>17</v>
      </c>
      <c r="N137" s="1" t="s">
        <v>10</v>
      </c>
      <c r="O137" s="1" t="s">
        <v>23</v>
      </c>
      <c r="P137" s="1" t="s">
        <v>127</v>
      </c>
      <c r="Q137" s="1" t="s">
        <v>126</v>
      </c>
    </row>
    <row r="138" spans="1:17" x14ac:dyDescent="0.3">
      <c r="A138" t="s">
        <v>10</v>
      </c>
      <c r="B138" t="s">
        <v>11</v>
      </c>
      <c r="C138" t="s">
        <v>17</v>
      </c>
      <c r="D138" t="s">
        <v>22</v>
      </c>
      <c r="E138" t="s">
        <v>23</v>
      </c>
      <c r="F138" t="s">
        <v>30</v>
      </c>
      <c r="G138" t="s">
        <v>124</v>
      </c>
      <c r="H138" t="s">
        <v>125</v>
      </c>
      <c r="I138" t="s">
        <v>324</v>
      </c>
      <c r="J138" s="1" t="s">
        <v>30</v>
      </c>
      <c r="K138" s="1" t="s">
        <v>125</v>
      </c>
      <c r="L138" s="1" t="s">
        <v>11</v>
      </c>
      <c r="M138" s="1" t="s">
        <v>17</v>
      </c>
      <c r="N138" s="1" t="s">
        <v>10</v>
      </c>
      <c r="O138" s="1" t="s">
        <v>23</v>
      </c>
      <c r="P138" s="1" t="s">
        <v>22</v>
      </c>
      <c r="Q138" s="1" t="s">
        <v>124</v>
      </c>
    </row>
    <row r="139" spans="1:17" x14ac:dyDescent="0.3">
      <c r="A139" t="s">
        <v>10</v>
      </c>
      <c r="B139" t="s">
        <v>11</v>
      </c>
      <c r="C139" t="s">
        <v>17</v>
      </c>
      <c r="D139" t="s">
        <v>22</v>
      </c>
      <c r="E139" t="s">
        <v>23</v>
      </c>
      <c r="F139" t="s">
        <v>30</v>
      </c>
      <c r="G139" t="s">
        <v>124</v>
      </c>
      <c r="H139" t="s">
        <v>126</v>
      </c>
      <c r="I139" t="s">
        <v>325</v>
      </c>
      <c r="J139" s="1" t="s">
        <v>30</v>
      </c>
      <c r="K139" s="1" t="s">
        <v>22</v>
      </c>
      <c r="L139" s="1" t="s">
        <v>11</v>
      </c>
      <c r="M139" s="1" t="s">
        <v>17</v>
      </c>
      <c r="N139" s="1" t="s">
        <v>10</v>
      </c>
      <c r="O139" s="1" t="s">
        <v>23</v>
      </c>
      <c r="P139" s="1" t="s">
        <v>124</v>
      </c>
      <c r="Q139" s="1" t="s">
        <v>126</v>
      </c>
    </row>
    <row r="140" spans="1:17" x14ac:dyDescent="0.3">
      <c r="A140" t="s">
        <v>10</v>
      </c>
      <c r="B140" t="s">
        <v>11</v>
      </c>
      <c r="C140" t="s">
        <v>17</v>
      </c>
      <c r="D140" t="s">
        <v>22</v>
      </c>
      <c r="E140" t="s">
        <v>23</v>
      </c>
      <c r="F140" t="s">
        <v>30</v>
      </c>
      <c r="G140" t="s">
        <v>124</v>
      </c>
      <c r="H140" t="s">
        <v>127</v>
      </c>
      <c r="I140" t="s">
        <v>326</v>
      </c>
      <c r="J140" s="1" t="s">
        <v>30</v>
      </c>
      <c r="K140" s="1" t="s">
        <v>22</v>
      </c>
      <c r="L140" s="1" t="s">
        <v>11</v>
      </c>
      <c r="M140" s="1" t="s">
        <v>17</v>
      </c>
      <c r="N140" s="1" t="s">
        <v>10</v>
      </c>
      <c r="O140" s="1" t="s">
        <v>23</v>
      </c>
      <c r="P140" s="1" t="s">
        <v>127</v>
      </c>
      <c r="Q140" s="1" t="s">
        <v>124</v>
      </c>
    </row>
    <row r="141" spans="1:17" x14ac:dyDescent="0.3">
      <c r="A141" t="s">
        <v>10</v>
      </c>
      <c r="B141" t="s">
        <v>11</v>
      </c>
      <c r="C141" t="s">
        <v>17</v>
      </c>
      <c r="D141" t="s">
        <v>22</v>
      </c>
      <c r="E141" t="s">
        <v>23</v>
      </c>
      <c r="F141" t="s">
        <v>30</v>
      </c>
      <c r="G141" t="s">
        <v>125</v>
      </c>
      <c r="H141" t="s">
        <v>126</v>
      </c>
      <c r="I141" t="s">
        <v>327</v>
      </c>
      <c r="J141" s="1" t="s">
        <v>30</v>
      </c>
      <c r="K141" s="1" t="s">
        <v>125</v>
      </c>
      <c r="L141" s="1" t="s">
        <v>11</v>
      </c>
      <c r="M141" s="1" t="s">
        <v>17</v>
      </c>
      <c r="N141" s="1" t="s">
        <v>10</v>
      </c>
      <c r="O141" s="1" t="s">
        <v>23</v>
      </c>
      <c r="P141" s="1" t="s">
        <v>22</v>
      </c>
      <c r="Q141" s="1" t="s">
        <v>126</v>
      </c>
    </row>
    <row r="142" spans="1:17" x14ac:dyDescent="0.3">
      <c r="A142" t="s">
        <v>10</v>
      </c>
      <c r="B142" t="s">
        <v>11</v>
      </c>
      <c r="C142" t="s">
        <v>17</v>
      </c>
      <c r="D142" t="s">
        <v>22</v>
      </c>
      <c r="E142" t="s">
        <v>23</v>
      </c>
      <c r="F142" t="s">
        <v>30</v>
      </c>
      <c r="G142" t="s">
        <v>125</v>
      </c>
      <c r="H142" t="s">
        <v>127</v>
      </c>
      <c r="I142" t="s">
        <v>328</v>
      </c>
      <c r="J142" s="1" t="s">
        <v>30</v>
      </c>
      <c r="K142" s="1" t="s">
        <v>125</v>
      </c>
      <c r="L142" s="1" t="s">
        <v>11</v>
      </c>
      <c r="M142" s="1" t="s">
        <v>17</v>
      </c>
      <c r="N142" s="1" t="s">
        <v>10</v>
      </c>
      <c r="O142" s="1" t="s">
        <v>23</v>
      </c>
      <c r="P142" s="1" t="s">
        <v>127</v>
      </c>
      <c r="Q142" s="1" t="s">
        <v>22</v>
      </c>
    </row>
    <row r="143" spans="1:17" x14ac:dyDescent="0.3">
      <c r="A143" t="s">
        <v>10</v>
      </c>
      <c r="B143" t="s">
        <v>11</v>
      </c>
      <c r="C143" t="s">
        <v>17</v>
      </c>
      <c r="D143" t="s">
        <v>22</v>
      </c>
      <c r="E143" t="s">
        <v>23</v>
      </c>
      <c r="F143" t="s">
        <v>30</v>
      </c>
      <c r="G143" t="s">
        <v>126</v>
      </c>
      <c r="H143" t="s">
        <v>127</v>
      </c>
      <c r="I143" t="s">
        <v>329</v>
      </c>
      <c r="J143" s="1" t="s">
        <v>30</v>
      </c>
      <c r="K143" s="1" t="s">
        <v>22</v>
      </c>
      <c r="L143" s="1" t="s">
        <v>11</v>
      </c>
      <c r="M143" s="1" t="s">
        <v>17</v>
      </c>
      <c r="N143" s="1" t="s">
        <v>10</v>
      </c>
      <c r="O143" s="1" t="s">
        <v>23</v>
      </c>
      <c r="P143" s="1" t="s">
        <v>127</v>
      </c>
      <c r="Q143" s="1" t="s">
        <v>126</v>
      </c>
    </row>
    <row r="144" spans="1:17" x14ac:dyDescent="0.3">
      <c r="A144" t="s">
        <v>10</v>
      </c>
      <c r="B144" t="s">
        <v>11</v>
      </c>
      <c r="C144" t="s">
        <v>17</v>
      </c>
      <c r="D144" t="s">
        <v>22</v>
      </c>
      <c r="E144" t="s">
        <v>23</v>
      </c>
      <c r="F144" t="s">
        <v>124</v>
      </c>
      <c r="G144" t="s">
        <v>125</v>
      </c>
      <c r="H144" t="s">
        <v>126</v>
      </c>
      <c r="I144" t="s">
        <v>330</v>
      </c>
      <c r="J144" s="1" t="s">
        <v>22</v>
      </c>
      <c r="K144" s="1" t="s">
        <v>125</v>
      </c>
      <c r="L144" s="1" t="s">
        <v>11</v>
      </c>
      <c r="M144" s="1" t="s">
        <v>17</v>
      </c>
      <c r="N144" s="1" t="s">
        <v>10</v>
      </c>
      <c r="O144" s="1" t="s">
        <v>23</v>
      </c>
      <c r="P144" s="1" t="s">
        <v>124</v>
      </c>
      <c r="Q144" s="1" t="s">
        <v>126</v>
      </c>
    </row>
    <row r="145" spans="1:17" x14ac:dyDescent="0.3">
      <c r="A145" t="s">
        <v>10</v>
      </c>
      <c r="B145" t="s">
        <v>11</v>
      </c>
      <c r="C145" t="s">
        <v>17</v>
      </c>
      <c r="D145" t="s">
        <v>22</v>
      </c>
      <c r="E145" t="s">
        <v>23</v>
      </c>
      <c r="F145" t="s">
        <v>124</v>
      </c>
      <c r="G145" t="s">
        <v>125</v>
      </c>
      <c r="H145" t="s">
        <v>127</v>
      </c>
      <c r="I145" t="s">
        <v>331</v>
      </c>
      <c r="J145" s="1" t="s">
        <v>22</v>
      </c>
      <c r="K145" s="1" t="s">
        <v>125</v>
      </c>
      <c r="L145" s="1" t="s">
        <v>11</v>
      </c>
      <c r="M145" s="1" t="s">
        <v>17</v>
      </c>
      <c r="N145" s="1" t="s">
        <v>10</v>
      </c>
      <c r="O145" s="1" t="s">
        <v>23</v>
      </c>
      <c r="P145" s="1" t="s">
        <v>127</v>
      </c>
      <c r="Q145" s="1" t="s">
        <v>124</v>
      </c>
    </row>
    <row r="146" spans="1:17" x14ac:dyDescent="0.3">
      <c r="A146" t="s">
        <v>10</v>
      </c>
      <c r="B146" t="s">
        <v>11</v>
      </c>
      <c r="C146" t="s">
        <v>17</v>
      </c>
      <c r="D146" t="s">
        <v>22</v>
      </c>
      <c r="E146" t="s">
        <v>23</v>
      </c>
      <c r="F146" t="s">
        <v>124</v>
      </c>
      <c r="G146" t="s">
        <v>126</v>
      </c>
      <c r="H146" t="s">
        <v>127</v>
      </c>
      <c r="I146" t="s">
        <v>332</v>
      </c>
      <c r="J146" s="1" t="s">
        <v>22</v>
      </c>
      <c r="K146" s="1" t="s">
        <v>124</v>
      </c>
      <c r="L146" s="1" t="s">
        <v>11</v>
      </c>
      <c r="M146" s="1" t="s">
        <v>17</v>
      </c>
      <c r="N146" s="1" t="s">
        <v>10</v>
      </c>
      <c r="O146" s="1" t="s">
        <v>23</v>
      </c>
      <c r="P146" s="1" t="s">
        <v>127</v>
      </c>
      <c r="Q146" s="1" t="s">
        <v>126</v>
      </c>
    </row>
    <row r="147" spans="1:17" x14ac:dyDescent="0.3">
      <c r="A147" t="s">
        <v>10</v>
      </c>
      <c r="B147" t="s">
        <v>11</v>
      </c>
      <c r="C147" t="s">
        <v>17</v>
      </c>
      <c r="D147" t="s">
        <v>22</v>
      </c>
      <c r="E147" t="s">
        <v>23</v>
      </c>
      <c r="F147" t="s">
        <v>125</v>
      </c>
      <c r="G147" t="s">
        <v>126</v>
      </c>
      <c r="H147" t="s">
        <v>127</v>
      </c>
      <c r="I147" t="s">
        <v>333</v>
      </c>
      <c r="J147" s="1" t="s">
        <v>22</v>
      </c>
      <c r="K147" s="1" t="s">
        <v>125</v>
      </c>
      <c r="L147" s="1" t="s">
        <v>11</v>
      </c>
      <c r="M147" s="1" t="s">
        <v>17</v>
      </c>
      <c r="N147" s="1" t="s">
        <v>10</v>
      </c>
      <c r="O147" s="1" t="s">
        <v>23</v>
      </c>
      <c r="P147" s="1" t="s">
        <v>127</v>
      </c>
      <c r="Q147" s="1" t="s">
        <v>126</v>
      </c>
    </row>
    <row r="148" spans="1:17" x14ac:dyDescent="0.3">
      <c r="A148" t="s">
        <v>10</v>
      </c>
      <c r="B148" t="s">
        <v>11</v>
      </c>
      <c r="C148" t="s">
        <v>17</v>
      </c>
      <c r="D148" t="s">
        <v>22</v>
      </c>
      <c r="E148" t="s">
        <v>29</v>
      </c>
      <c r="F148" t="s">
        <v>30</v>
      </c>
      <c r="G148" t="s">
        <v>124</v>
      </c>
      <c r="H148" t="s">
        <v>125</v>
      </c>
      <c r="I148" t="s">
        <v>334</v>
      </c>
      <c r="J148" s="1" t="s">
        <v>30</v>
      </c>
      <c r="K148" s="1" t="s">
        <v>125</v>
      </c>
      <c r="L148" s="1" t="s">
        <v>11</v>
      </c>
      <c r="M148" s="1" t="s">
        <v>17</v>
      </c>
      <c r="N148" s="1" t="s">
        <v>10</v>
      </c>
      <c r="O148" s="1" t="s">
        <v>29</v>
      </c>
      <c r="P148" s="1" t="s">
        <v>22</v>
      </c>
      <c r="Q148" s="1" t="s">
        <v>124</v>
      </c>
    </row>
    <row r="149" spans="1:17" x14ac:dyDescent="0.3">
      <c r="A149" t="s">
        <v>10</v>
      </c>
      <c r="B149" t="s">
        <v>11</v>
      </c>
      <c r="C149" t="s">
        <v>17</v>
      </c>
      <c r="D149" t="s">
        <v>22</v>
      </c>
      <c r="E149" t="s">
        <v>29</v>
      </c>
      <c r="F149" t="s">
        <v>30</v>
      </c>
      <c r="G149" t="s">
        <v>124</v>
      </c>
      <c r="H149" t="s">
        <v>126</v>
      </c>
      <c r="I149" t="s">
        <v>335</v>
      </c>
      <c r="J149" s="1" t="s">
        <v>22</v>
      </c>
      <c r="K149" s="1" t="s">
        <v>29</v>
      </c>
      <c r="L149" s="1" t="s">
        <v>11</v>
      </c>
      <c r="M149" s="1" t="s">
        <v>17</v>
      </c>
      <c r="N149" s="1" t="s">
        <v>10</v>
      </c>
      <c r="O149" s="1" t="s">
        <v>30</v>
      </c>
      <c r="P149" s="1" t="s">
        <v>124</v>
      </c>
      <c r="Q149" s="1" t="s">
        <v>126</v>
      </c>
    </row>
    <row r="150" spans="1:17" x14ac:dyDescent="0.3">
      <c r="A150" t="s">
        <v>10</v>
      </c>
      <c r="B150" t="s">
        <v>11</v>
      </c>
      <c r="C150" t="s">
        <v>17</v>
      </c>
      <c r="D150" t="s">
        <v>22</v>
      </c>
      <c r="E150" t="s">
        <v>29</v>
      </c>
      <c r="F150" t="s">
        <v>30</v>
      </c>
      <c r="G150" t="s">
        <v>124</v>
      </c>
      <c r="H150" t="s">
        <v>127</v>
      </c>
      <c r="I150" t="s">
        <v>336</v>
      </c>
      <c r="J150" s="1" t="s">
        <v>22</v>
      </c>
      <c r="K150" s="1" t="s">
        <v>29</v>
      </c>
      <c r="L150" s="1" t="s">
        <v>11</v>
      </c>
      <c r="M150" s="1" t="s">
        <v>17</v>
      </c>
      <c r="N150" s="1" t="s">
        <v>10</v>
      </c>
      <c r="O150" s="1" t="s">
        <v>30</v>
      </c>
      <c r="P150" s="1" t="s">
        <v>127</v>
      </c>
      <c r="Q150" s="1" t="s">
        <v>124</v>
      </c>
    </row>
    <row r="151" spans="1:17" x14ac:dyDescent="0.3">
      <c r="A151" t="s">
        <v>10</v>
      </c>
      <c r="B151" t="s">
        <v>11</v>
      </c>
      <c r="C151" t="s">
        <v>17</v>
      </c>
      <c r="D151" t="s">
        <v>22</v>
      </c>
      <c r="E151" t="s">
        <v>29</v>
      </c>
      <c r="F151" t="s">
        <v>30</v>
      </c>
      <c r="G151" t="s">
        <v>125</v>
      </c>
      <c r="H151" t="s">
        <v>126</v>
      </c>
      <c r="I151" t="s">
        <v>337</v>
      </c>
      <c r="J151" s="1" t="s">
        <v>30</v>
      </c>
      <c r="K151" s="1" t="s">
        <v>125</v>
      </c>
      <c r="L151" s="1" t="s">
        <v>11</v>
      </c>
      <c r="M151" s="1" t="s">
        <v>17</v>
      </c>
      <c r="N151" s="1" t="s">
        <v>10</v>
      </c>
      <c r="O151" s="1" t="s">
        <v>29</v>
      </c>
      <c r="P151" s="1" t="s">
        <v>22</v>
      </c>
      <c r="Q151" s="1" t="s">
        <v>126</v>
      </c>
    </row>
    <row r="152" spans="1:17" x14ac:dyDescent="0.3">
      <c r="A152" t="s">
        <v>10</v>
      </c>
      <c r="B152" t="s">
        <v>11</v>
      </c>
      <c r="C152" t="s">
        <v>17</v>
      </c>
      <c r="D152" t="s">
        <v>22</v>
      </c>
      <c r="E152" t="s">
        <v>29</v>
      </c>
      <c r="F152" t="s">
        <v>30</v>
      </c>
      <c r="G152" t="s">
        <v>125</v>
      </c>
      <c r="H152" t="s">
        <v>127</v>
      </c>
      <c r="I152" t="s">
        <v>338</v>
      </c>
      <c r="J152" s="1" t="s">
        <v>30</v>
      </c>
      <c r="K152" s="1" t="s">
        <v>125</v>
      </c>
      <c r="L152" s="1" t="s">
        <v>11</v>
      </c>
      <c r="M152" s="1" t="s">
        <v>17</v>
      </c>
      <c r="N152" s="1" t="s">
        <v>10</v>
      </c>
      <c r="O152" s="1" t="s">
        <v>29</v>
      </c>
      <c r="P152" s="1" t="s">
        <v>127</v>
      </c>
      <c r="Q152" s="1" t="s">
        <v>22</v>
      </c>
    </row>
    <row r="153" spans="1:17" x14ac:dyDescent="0.3">
      <c r="A153" t="s">
        <v>10</v>
      </c>
      <c r="B153" t="s">
        <v>11</v>
      </c>
      <c r="C153" t="s">
        <v>17</v>
      </c>
      <c r="D153" t="s">
        <v>22</v>
      </c>
      <c r="E153" t="s">
        <v>29</v>
      </c>
      <c r="F153" t="s">
        <v>30</v>
      </c>
      <c r="G153" t="s">
        <v>126</v>
      </c>
      <c r="H153" t="s">
        <v>127</v>
      </c>
      <c r="I153" t="s">
        <v>339</v>
      </c>
      <c r="J153" s="1" t="s">
        <v>22</v>
      </c>
      <c r="K153" s="1" t="s">
        <v>29</v>
      </c>
      <c r="L153" s="1" t="s">
        <v>11</v>
      </c>
      <c r="M153" s="1" t="s">
        <v>17</v>
      </c>
      <c r="N153" s="1" t="s">
        <v>10</v>
      </c>
      <c r="O153" s="1" t="s">
        <v>30</v>
      </c>
      <c r="P153" s="1" t="s">
        <v>127</v>
      </c>
      <c r="Q153" s="1" t="s">
        <v>126</v>
      </c>
    </row>
    <row r="154" spans="1:17" x14ac:dyDescent="0.3">
      <c r="A154" t="s">
        <v>10</v>
      </c>
      <c r="B154" t="s">
        <v>11</v>
      </c>
      <c r="C154" t="s">
        <v>17</v>
      </c>
      <c r="D154" t="s">
        <v>22</v>
      </c>
      <c r="E154" t="s">
        <v>29</v>
      </c>
      <c r="F154" t="s">
        <v>124</v>
      </c>
      <c r="G154" t="s">
        <v>125</v>
      </c>
      <c r="H154" t="s">
        <v>126</v>
      </c>
      <c r="I154" t="s">
        <v>340</v>
      </c>
      <c r="J154" s="1" t="s">
        <v>22</v>
      </c>
      <c r="K154" s="1" t="s">
        <v>125</v>
      </c>
      <c r="L154" s="1" t="s">
        <v>11</v>
      </c>
      <c r="M154" s="1" t="s">
        <v>17</v>
      </c>
      <c r="N154" s="1" t="s">
        <v>10</v>
      </c>
      <c r="O154" s="1" t="s">
        <v>29</v>
      </c>
      <c r="P154" s="1" t="s">
        <v>124</v>
      </c>
      <c r="Q154" s="1" t="s">
        <v>126</v>
      </c>
    </row>
    <row r="155" spans="1:17" x14ac:dyDescent="0.3">
      <c r="A155" t="s">
        <v>10</v>
      </c>
      <c r="B155" t="s">
        <v>11</v>
      </c>
      <c r="C155" t="s">
        <v>17</v>
      </c>
      <c r="D155" t="s">
        <v>22</v>
      </c>
      <c r="E155" t="s">
        <v>29</v>
      </c>
      <c r="F155" t="s">
        <v>124</v>
      </c>
      <c r="G155" t="s">
        <v>125</v>
      </c>
      <c r="H155" t="s">
        <v>127</v>
      </c>
      <c r="I155" t="s">
        <v>341</v>
      </c>
      <c r="J155" s="1" t="s">
        <v>22</v>
      </c>
      <c r="K155" s="1" t="s">
        <v>125</v>
      </c>
      <c r="L155" s="1" t="s">
        <v>11</v>
      </c>
      <c r="M155" s="1" t="s">
        <v>17</v>
      </c>
      <c r="N155" s="1" t="s">
        <v>10</v>
      </c>
      <c r="O155" s="1" t="s">
        <v>29</v>
      </c>
      <c r="P155" s="1" t="s">
        <v>127</v>
      </c>
      <c r="Q155" s="1" t="s">
        <v>124</v>
      </c>
    </row>
    <row r="156" spans="1:17" x14ac:dyDescent="0.3">
      <c r="A156" t="s">
        <v>10</v>
      </c>
      <c r="B156" t="s">
        <v>11</v>
      </c>
      <c r="C156" t="s">
        <v>17</v>
      </c>
      <c r="D156" t="s">
        <v>22</v>
      </c>
      <c r="E156" t="s">
        <v>29</v>
      </c>
      <c r="F156" t="s">
        <v>124</v>
      </c>
      <c r="G156" t="s">
        <v>126</v>
      </c>
      <c r="H156" t="s">
        <v>127</v>
      </c>
      <c r="I156" t="s">
        <v>342</v>
      </c>
      <c r="J156" s="1" t="s">
        <v>22</v>
      </c>
      <c r="K156" s="1" t="s">
        <v>29</v>
      </c>
      <c r="L156" s="1" t="s">
        <v>11</v>
      </c>
      <c r="M156" s="1" t="s">
        <v>10</v>
      </c>
      <c r="N156" s="1" t="s">
        <v>124</v>
      </c>
      <c r="O156" s="1" t="s">
        <v>17</v>
      </c>
      <c r="P156" s="1" t="s">
        <v>127</v>
      </c>
      <c r="Q156" s="1" t="s">
        <v>126</v>
      </c>
    </row>
    <row r="157" spans="1:17" x14ac:dyDescent="0.3">
      <c r="A157" t="s">
        <v>10</v>
      </c>
      <c r="B157" t="s">
        <v>11</v>
      </c>
      <c r="C157" t="s">
        <v>17</v>
      </c>
      <c r="D157" t="s">
        <v>22</v>
      </c>
      <c r="E157" t="s">
        <v>29</v>
      </c>
      <c r="F157" t="s">
        <v>125</v>
      </c>
      <c r="G157" t="s">
        <v>126</v>
      </c>
      <c r="H157" t="s">
        <v>127</v>
      </c>
      <c r="I157" t="s">
        <v>343</v>
      </c>
      <c r="J157" s="1" t="s">
        <v>22</v>
      </c>
      <c r="K157" s="1" t="s">
        <v>125</v>
      </c>
      <c r="L157" s="1" t="s">
        <v>11</v>
      </c>
      <c r="M157" s="1" t="s">
        <v>17</v>
      </c>
      <c r="N157" s="1" t="s">
        <v>10</v>
      </c>
      <c r="O157" s="1" t="s">
        <v>29</v>
      </c>
      <c r="P157" s="1" t="s">
        <v>127</v>
      </c>
      <c r="Q157" s="1" t="s">
        <v>126</v>
      </c>
    </row>
    <row r="158" spans="1:17" x14ac:dyDescent="0.3">
      <c r="A158" t="s">
        <v>10</v>
      </c>
      <c r="B158" t="s">
        <v>11</v>
      </c>
      <c r="C158" t="s">
        <v>17</v>
      </c>
      <c r="D158" t="s">
        <v>22</v>
      </c>
      <c r="E158" t="s">
        <v>30</v>
      </c>
      <c r="F158" t="s">
        <v>124</v>
      </c>
      <c r="G158" t="s">
        <v>125</v>
      </c>
      <c r="H158" t="s">
        <v>126</v>
      </c>
      <c r="I158" t="s">
        <v>344</v>
      </c>
      <c r="J158" s="1" t="s">
        <v>22</v>
      </c>
      <c r="K158" s="1" t="s">
        <v>125</v>
      </c>
      <c r="L158" s="1" t="s">
        <v>11</v>
      </c>
      <c r="M158" s="1" t="s">
        <v>17</v>
      </c>
      <c r="N158" s="1" t="s">
        <v>10</v>
      </c>
      <c r="O158" s="1" t="s">
        <v>30</v>
      </c>
      <c r="P158" s="1" t="s">
        <v>124</v>
      </c>
      <c r="Q158" s="1" t="s">
        <v>126</v>
      </c>
    </row>
    <row r="159" spans="1:17" x14ac:dyDescent="0.3">
      <c r="A159" t="s">
        <v>10</v>
      </c>
      <c r="B159" t="s">
        <v>11</v>
      </c>
      <c r="C159" t="s">
        <v>17</v>
      </c>
      <c r="D159" t="s">
        <v>22</v>
      </c>
      <c r="E159" t="s">
        <v>30</v>
      </c>
      <c r="F159" t="s">
        <v>124</v>
      </c>
      <c r="G159" t="s">
        <v>125</v>
      </c>
      <c r="H159" t="s">
        <v>127</v>
      </c>
      <c r="I159" t="s">
        <v>345</v>
      </c>
      <c r="J159" s="1" t="s">
        <v>22</v>
      </c>
      <c r="K159" s="1" t="s">
        <v>125</v>
      </c>
      <c r="L159" s="1" t="s">
        <v>11</v>
      </c>
      <c r="M159" s="1" t="s">
        <v>17</v>
      </c>
      <c r="N159" s="1" t="s">
        <v>10</v>
      </c>
      <c r="O159" s="1" t="s">
        <v>30</v>
      </c>
      <c r="P159" s="1" t="s">
        <v>127</v>
      </c>
      <c r="Q159" s="1" t="s">
        <v>124</v>
      </c>
    </row>
    <row r="160" spans="1:17" x14ac:dyDescent="0.3">
      <c r="A160" t="s">
        <v>10</v>
      </c>
      <c r="B160" t="s">
        <v>11</v>
      </c>
      <c r="C160" t="s">
        <v>17</v>
      </c>
      <c r="D160" t="s">
        <v>22</v>
      </c>
      <c r="E160" t="s">
        <v>30</v>
      </c>
      <c r="F160" t="s">
        <v>124</v>
      </c>
      <c r="G160" t="s">
        <v>126</v>
      </c>
      <c r="H160" t="s">
        <v>127</v>
      </c>
      <c r="I160" t="s">
        <v>346</v>
      </c>
      <c r="J160" s="1" t="s">
        <v>22</v>
      </c>
      <c r="K160" s="1" t="s">
        <v>124</v>
      </c>
      <c r="L160" s="1" t="s">
        <v>11</v>
      </c>
      <c r="M160" s="1" t="s">
        <v>17</v>
      </c>
      <c r="N160" s="1" t="s">
        <v>10</v>
      </c>
      <c r="O160" s="1" t="s">
        <v>30</v>
      </c>
      <c r="P160" s="1" t="s">
        <v>127</v>
      </c>
      <c r="Q160" s="1" t="s">
        <v>126</v>
      </c>
    </row>
    <row r="161" spans="1:17" x14ac:dyDescent="0.3">
      <c r="A161" t="s">
        <v>10</v>
      </c>
      <c r="B161" t="s">
        <v>11</v>
      </c>
      <c r="C161" t="s">
        <v>17</v>
      </c>
      <c r="D161" t="s">
        <v>22</v>
      </c>
      <c r="E161" t="s">
        <v>30</v>
      </c>
      <c r="F161" t="s">
        <v>125</v>
      </c>
      <c r="G161" t="s">
        <v>126</v>
      </c>
      <c r="H161" t="s">
        <v>127</v>
      </c>
      <c r="I161" t="s">
        <v>347</v>
      </c>
      <c r="J161" s="1" t="s">
        <v>22</v>
      </c>
      <c r="K161" s="1" t="s">
        <v>125</v>
      </c>
      <c r="L161" s="1" t="s">
        <v>11</v>
      </c>
      <c r="M161" s="1" t="s">
        <v>17</v>
      </c>
      <c r="N161" s="1" t="s">
        <v>10</v>
      </c>
      <c r="O161" s="1" t="s">
        <v>30</v>
      </c>
      <c r="P161" s="1" t="s">
        <v>127</v>
      </c>
      <c r="Q161" s="1" t="s">
        <v>126</v>
      </c>
    </row>
    <row r="162" spans="1:17" x14ac:dyDescent="0.3">
      <c r="A162" t="s">
        <v>10</v>
      </c>
      <c r="B162" t="s">
        <v>11</v>
      </c>
      <c r="C162" t="s">
        <v>17</v>
      </c>
      <c r="D162" t="s">
        <v>22</v>
      </c>
      <c r="E162" t="s">
        <v>124</v>
      </c>
      <c r="F162" t="s">
        <v>125</v>
      </c>
      <c r="G162" t="s">
        <v>126</v>
      </c>
      <c r="H162" t="s">
        <v>127</v>
      </c>
      <c r="I162" t="s">
        <v>348</v>
      </c>
      <c r="J162" s="1" t="s">
        <v>22</v>
      </c>
      <c r="K162" s="1" t="s">
        <v>125</v>
      </c>
      <c r="L162" s="1" t="s">
        <v>11</v>
      </c>
      <c r="M162" s="1" t="s">
        <v>10</v>
      </c>
      <c r="N162" s="1" t="s">
        <v>124</v>
      </c>
      <c r="O162" s="1" t="s">
        <v>17</v>
      </c>
      <c r="P162" s="1" t="s">
        <v>127</v>
      </c>
      <c r="Q162" s="1" t="s">
        <v>126</v>
      </c>
    </row>
    <row r="163" spans="1:17" x14ac:dyDescent="0.3">
      <c r="A163" t="s">
        <v>10</v>
      </c>
      <c r="B163" t="s">
        <v>11</v>
      </c>
      <c r="C163" t="s">
        <v>17</v>
      </c>
      <c r="D163" t="s">
        <v>23</v>
      </c>
      <c r="E163" t="s">
        <v>29</v>
      </c>
      <c r="F163" t="s">
        <v>30</v>
      </c>
      <c r="G163" t="s">
        <v>124</v>
      </c>
      <c r="H163" t="s">
        <v>125</v>
      </c>
      <c r="I163" t="s">
        <v>349</v>
      </c>
      <c r="J163" s="1" t="s">
        <v>30</v>
      </c>
      <c r="K163" s="1" t="s">
        <v>29</v>
      </c>
      <c r="L163" s="1" t="s">
        <v>11</v>
      </c>
      <c r="M163" s="1" t="s">
        <v>17</v>
      </c>
      <c r="N163" s="1" t="s">
        <v>10</v>
      </c>
      <c r="O163" s="1" t="s">
        <v>23</v>
      </c>
      <c r="P163" s="1" t="s">
        <v>124</v>
      </c>
      <c r="Q163" s="1" t="s">
        <v>125</v>
      </c>
    </row>
    <row r="164" spans="1:17" x14ac:dyDescent="0.3">
      <c r="A164" t="s">
        <v>10</v>
      </c>
      <c r="B164" t="s">
        <v>11</v>
      </c>
      <c r="C164" t="s">
        <v>17</v>
      </c>
      <c r="D164" t="s">
        <v>23</v>
      </c>
      <c r="E164" t="s">
        <v>29</v>
      </c>
      <c r="F164" t="s">
        <v>30</v>
      </c>
      <c r="G164" t="s">
        <v>124</v>
      </c>
      <c r="H164" t="s">
        <v>126</v>
      </c>
      <c r="I164" t="s">
        <v>350</v>
      </c>
      <c r="J164" s="1" t="s">
        <v>30</v>
      </c>
      <c r="K164" s="1" t="s">
        <v>29</v>
      </c>
      <c r="L164" s="1" t="s">
        <v>11</v>
      </c>
      <c r="M164" s="1" t="s">
        <v>17</v>
      </c>
      <c r="N164" s="1" t="s">
        <v>10</v>
      </c>
      <c r="O164" s="1" t="s">
        <v>23</v>
      </c>
      <c r="P164" s="1" t="s">
        <v>124</v>
      </c>
      <c r="Q164" s="1" t="s">
        <v>126</v>
      </c>
    </row>
    <row r="165" spans="1:17" x14ac:dyDescent="0.3">
      <c r="A165" t="s">
        <v>10</v>
      </c>
      <c r="B165" t="s">
        <v>11</v>
      </c>
      <c r="C165" t="s">
        <v>17</v>
      </c>
      <c r="D165" t="s">
        <v>23</v>
      </c>
      <c r="E165" t="s">
        <v>29</v>
      </c>
      <c r="F165" t="s">
        <v>30</v>
      </c>
      <c r="G165" t="s">
        <v>124</v>
      </c>
      <c r="H165" t="s">
        <v>127</v>
      </c>
      <c r="I165" t="s">
        <v>351</v>
      </c>
      <c r="J165" s="1" t="s">
        <v>30</v>
      </c>
      <c r="K165" s="1" t="s">
        <v>29</v>
      </c>
      <c r="L165" s="1" t="s">
        <v>11</v>
      </c>
      <c r="M165" s="1" t="s">
        <v>17</v>
      </c>
      <c r="N165" s="1" t="s">
        <v>10</v>
      </c>
      <c r="O165" s="1" t="s">
        <v>23</v>
      </c>
      <c r="P165" s="1" t="s">
        <v>127</v>
      </c>
      <c r="Q165" s="1" t="s">
        <v>124</v>
      </c>
    </row>
    <row r="166" spans="1:17" x14ac:dyDescent="0.3">
      <c r="A166" t="s">
        <v>10</v>
      </c>
      <c r="B166" t="s">
        <v>11</v>
      </c>
      <c r="C166" t="s">
        <v>17</v>
      </c>
      <c r="D166" t="s">
        <v>23</v>
      </c>
      <c r="E166" t="s">
        <v>29</v>
      </c>
      <c r="F166" t="s">
        <v>30</v>
      </c>
      <c r="G166" t="s">
        <v>125</v>
      </c>
      <c r="H166" t="s">
        <v>126</v>
      </c>
      <c r="I166" t="s">
        <v>352</v>
      </c>
      <c r="J166" s="1" t="s">
        <v>30</v>
      </c>
      <c r="K166" s="1" t="s">
        <v>29</v>
      </c>
      <c r="L166" s="1" t="s">
        <v>11</v>
      </c>
      <c r="M166" s="1" t="s">
        <v>17</v>
      </c>
      <c r="N166" s="1" t="s">
        <v>10</v>
      </c>
      <c r="O166" s="1" t="s">
        <v>23</v>
      </c>
      <c r="P166" s="1" t="s">
        <v>125</v>
      </c>
      <c r="Q166" s="1" t="s">
        <v>126</v>
      </c>
    </row>
    <row r="167" spans="1:17" x14ac:dyDescent="0.3">
      <c r="A167" t="s">
        <v>10</v>
      </c>
      <c r="B167" t="s">
        <v>11</v>
      </c>
      <c r="C167" t="s">
        <v>17</v>
      </c>
      <c r="D167" t="s">
        <v>23</v>
      </c>
      <c r="E167" t="s">
        <v>29</v>
      </c>
      <c r="F167" t="s">
        <v>30</v>
      </c>
      <c r="G167" t="s">
        <v>125</v>
      </c>
      <c r="H167" t="s">
        <v>127</v>
      </c>
      <c r="I167" t="s">
        <v>353</v>
      </c>
      <c r="J167" s="1" t="s">
        <v>30</v>
      </c>
      <c r="K167" s="1" t="s">
        <v>29</v>
      </c>
      <c r="L167" s="1" t="s">
        <v>11</v>
      </c>
      <c r="M167" s="1" t="s">
        <v>17</v>
      </c>
      <c r="N167" s="1" t="s">
        <v>10</v>
      </c>
      <c r="O167" s="1" t="s">
        <v>23</v>
      </c>
      <c r="P167" s="1" t="s">
        <v>127</v>
      </c>
      <c r="Q167" s="1" t="s">
        <v>125</v>
      </c>
    </row>
    <row r="168" spans="1:17" x14ac:dyDescent="0.3">
      <c r="A168" t="s">
        <v>10</v>
      </c>
      <c r="B168" t="s">
        <v>11</v>
      </c>
      <c r="C168" t="s">
        <v>17</v>
      </c>
      <c r="D168" t="s">
        <v>23</v>
      </c>
      <c r="E168" t="s">
        <v>29</v>
      </c>
      <c r="F168" t="s">
        <v>30</v>
      </c>
      <c r="G168" t="s">
        <v>126</v>
      </c>
      <c r="H168" t="s">
        <v>127</v>
      </c>
      <c r="I168" t="s">
        <v>354</v>
      </c>
      <c r="J168" s="1" t="s">
        <v>30</v>
      </c>
      <c r="K168" s="1" t="s">
        <v>29</v>
      </c>
      <c r="L168" s="1" t="s">
        <v>11</v>
      </c>
      <c r="M168" s="1" t="s">
        <v>17</v>
      </c>
      <c r="N168" s="1" t="s">
        <v>10</v>
      </c>
      <c r="O168" s="1" t="s">
        <v>23</v>
      </c>
      <c r="P168" s="1" t="s">
        <v>127</v>
      </c>
      <c r="Q168" s="1" t="s">
        <v>126</v>
      </c>
    </row>
    <row r="169" spans="1:17" x14ac:dyDescent="0.3">
      <c r="A169" t="s">
        <v>10</v>
      </c>
      <c r="B169" t="s">
        <v>11</v>
      </c>
      <c r="C169" t="s">
        <v>17</v>
      </c>
      <c r="D169" t="s">
        <v>23</v>
      </c>
      <c r="E169" t="s">
        <v>29</v>
      </c>
      <c r="F169" t="s">
        <v>124</v>
      </c>
      <c r="G169" t="s">
        <v>125</v>
      </c>
      <c r="H169" t="s">
        <v>126</v>
      </c>
      <c r="I169" t="s">
        <v>355</v>
      </c>
      <c r="J169" s="1" t="s">
        <v>23</v>
      </c>
      <c r="K169" s="1" t="s">
        <v>125</v>
      </c>
      <c r="L169" s="1" t="s">
        <v>11</v>
      </c>
      <c r="M169" s="1" t="s">
        <v>17</v>
      </c>
      <c r="N169" s="1" t="s">
        <v>10</v>
      </c>
      <c r="O169" s="1" t="s">
        <v>29</v>
      </c>
      <c r="P169" s="1" t="s">
        <v>124</v>
      </c>
      <c r="Q169" s="1" t="s">
        <v>126</v>
      </c>
    </row>
    <row r="170" spans="1:17" x14ac:dyDescent="0.3">
      <c r="A170" t="s">
        <v>10</v>
      </c>
      <c r="B170" t="s">
        <v>11</v>
      </c>
      <c r="C170" t="s">
        <v>17</v>
      </c>
      <c r="D170" t="s">
        <v>23</v>
      </c>
      <c r="E170" t="s">
        <v>29</v>
      </c>
      <c r="F170" t="s">
        <v>124</v>
      </c>
      <c r="G170" t="s">
        <v>125</v>
      </c>
      <c r="H170" t="s">
        <v>127</v>
      </c>
      <c r="I170" t="s">
        <v>356</v>
      </c>
      <c r="J170" s="1" t="s">
        <v>23</v>
      </c>
      <c r="K170" s="1" t="s">
        <v>125</v>
      </c>
      <c r="L170" s="1" t="s">
        <v>11</v>
      </c>
      <c r="M170" s="1" t="s">
        <v>17</v>
      </c>
      <c r="N170" s="1" t="s">
        <v>10</v>
      </c>
      <c r="O170" s="1" t="s">
        <v>29</v>
      </c>
      <c r="P170" s="1" t="s">
        <v>127</v>
      </c>
      <c r="Q170" s="1" t="s">
        <v>124</v>
      </c>
    </row>
    <row r="171" spans="1:17" x14ac:dyDescent="0.3">
      <c r="A171" t="s">
        <v>10</v>
      </c>
      <c r="B171" t="s">
        <v>11</v>
      </c>
      <c r="C171" t="s">
        <v>17</v>
      </c>
      <c r="D171" t="s">
        <v>23</v>
      </c>
      <c r="E171" t="s">
        <v>29</v>
      </c>
      <c r="F171" t="s">
        <v>124</v>
      </c>
      <c r="G171" t="s">
        <v>126</v>
      </c>
      <c r="H171" t="s">
        <v>127</v>
      </c>
      <c r="I171" t="s">
        <v>357</v>
      </c>
      <c r="J171" s="1" t="s">
        <v>124</v>
      </c>
      <c r="K171" s="1" t="s">
        <v>29</v>
      </c>
      <c r="L171" s="1" t="s">
        <v>11</v>
      </c>
      <c r="M171" s="1" t="s">
        <v>17</v>
      </c>
      <c r="N171" s="1" t="s">
        <v>10</v>
      </c>
      <c r="O171" s="1" t="s">
        <v>23</v>
      </c>
      <c r="P171" s="1" t="s">
        <v>127</v>
      </c>
      <c r="Q171" s="1" t="s">
        <v>126</v>
      </c>
    </row>
    <row r="172" spans="1:17" x14ac:dyDescent="0.3">
      <c r="A172" t="s">
        <v>10</v>
      </c>
      <c r="B172" t="s">
        <v>11</v>
      </c>
      <c r="C172" t="s">
        <v>17</v>
      </c>
      <c r="D172" t="s">
        <v>23</v>
      </c>
      <c r="E172" t="s">
        <v>29</v>
      </c>
      <c r="F172" t="s">
        <v>125</v>
      </c>
      <c r="G172" t="s">
        <v>126</v>
      </c>
      <c r="H172" t="s">
        <v>127</v>
      </c>
      <c r="I172" t="s">
        <v>358</v>
      </c>
      <c r="J172" s="1" t="s">
        <v>23</v>
      </c>
      <c r="K172" s="1" t="s">
        <v>125</v>
      </c>
      <c r="L172" s="1" t="s">
        <v>11</v>
      </c>
      <c r="M172" s="1" t="s">
        <v>17</v>
      </c>
      <c r="N172" s="1" t="s">
        <v>10</v>
      </c>
      <c r="O172" s="1" t="s">
        <v>29</v>
      </c>
      <c r="P172" s="1" t="s">
        <v>127</v>
      </c>
      <c r="Q172" s="1" t="s">
        <v>126</v>
      </c>
    </row>
    <row r="173" spans="1:17" x14ac:dyDescent="0.3">
      <c r="A173" t="s">
        <v>10</v>
      </c>
      <c r="B173" t="s">
        <v>11</v>
      </c>
      <c r="C173" t="s">
        <v>17</v>
      </c>
      <c r="D173" t="s">
        <v>23</v>
      </c>
      <c r="E173" t="s">
        <v>30</v>
      </c>
      <c r="F173" t="s">
        <v>124</v>
      </c>
      <c r="G173" t="s">
        <v>125</v>
      </c>
      <c r="H173" t="s">
        <v>126</v>
      </c>
      <c r="I173" t="s">
        <v>359</v>
      </c>
      <c r="J173" s="1" t="s">
        <v>30</v>
      </c>
      <c r="K173" s="1" t="s">
        <v>125</v>
      </c>
      <c r="L173" s="1" t="s">
        <v>11</v>
      </c>
      <c r="M173" s="1" t="s">
        <v>17</v>
      </c>
      <c r="N173" s="1" t="s">
        <v>10</v>
      </c>
      <c r="O173" s="1" t="s">
        <v>23</v>
      </c>
      <c r="P173" s="1" t="s">
        <v>124</v>
      </c>
      <c r="Q173" s="1" t="s">
        <v>126</v>
      </c>
    </row>
    <row r="174" spans="1:17" x14ac:dyDescent="0.3">
      <c r="A174" t="s">
        <v>10</v>
      </c>
      <c r="B174" t="s">
        <v>11</v>
      </c>
      <c r="C174" t="s">
        <v>17</v>
      </c>
      <c r="D174" t="s">
        <v>23</v>
      </c>
      <c r="E174" t="s">
        <v>30</v>
      </c>
      <c r="F174" t="s">
        <v>124</v>
      </c>
      <c r="G174" t="s">
        <v>125</v>
      </c>
      <c r="H174" t="s">
        <v>127</v>
      </c>
      <c r="I174" t="s">
        <v>360</v>
      </c>
      <c r="J174" s="1" t="s">
        <v>30</v>
      </c>
      <c r="K174" s="1" t="s">
        <v>125</v>
      </c>
      <c r="L174" s="1" t="s">
        <v>11</v>
      </c>
      <c r="M174" s="1" t="s">
        <v>17</v>
      </c>
      <c r="N174" s="1" t="s">
        <v>10</v>
      </c>
      <c r="O174" s="1" t="s">
        <v>23</v>
      </c>
      <c r="P174" s="1" t="s">
        <v>127</v>
      </c>
      <c r="Q174" s="1" t="s">
        <v>124</v>
      </c>
    </row>
    <row r="175" spans="1:17" x14ac:dyDescent="0.3">
      <c r="A175" t="s">
        <v>10</v>
      </c>
      <c r="B175" t="s">
        <v>11</v>
      </c>
      <c r="C175" t="s">
        <v>17</v>
      </c>
      <c r="D175" t="s">
        <v>23</v>
      </c>
      <c r="E175" t="s">
        <v>30</v>
      </c>
      <c r="F175" t="s">
        <v>124</v>
      </c>
      <c r="G175" t="s">
        <v>126</v>
      </c>
      <c r="H175" t="s">
        <v>127</v>
      </c>
      <c r="I175" t="s">
        <v>361</v>
      </c>
      <c r="J175" s="1" t="s">
        <v>30</v>
      </c>
      <c r="K175" s="1" t="s">
        <v>124</v>
      </c>
      <c r="L175" s="1" t="s">
        <v>11</v>
      </c>
      <c r="M175" s="1" t="s">
        <v>17</v>
      </c>
      <c r="N175" s="1" t="s">
        <v>10</v>
      </c>
      <c r="O175" s="1" t="s">
        <v>23</v>
      </c>
      <c r="P175" s="1" t="s">
        <v>127</v>
      </c>
      <c r="Q175" s="1" t="s">
        <v>126</v>
      </c>
    </row>
    <row r="176" spans="1:17" x14ac:dyDescent="0.3">
      <c r="A176" t="s">
        <v>10</v>
      </c>
      <c r="B176" t="s">
        <v>11</v>
      </c>
      <c r="C176" t="s">
        <v>17</v>
      </c>
      <c r="D176" t="s">
        <v>23</v>
      </c>
      <c r="E176" t="s">
        <v>30</v>
      </c>
      <c r="F176" t="s">
        <v>125</v>
      </c>
      <c r="G176" t="s">
        <v>126</v>
      </c>
      <c r="H176" t="s">
        <v>127</v>
      </c>
      <c r="I176" t="s">
        <v>362</v>
      </c>
      <c r="J176" s="1" t="s">
        <v>30</v>
      </c>
      <c r="K176" s="1" t="s">
        <v>125</v>
      </c>
      <c r="L176" s="1" t="s">
        <v>11</v>
      </c>
      <c r="M176" s="1" t="s">
        <v>17</v>
      </c>
      <c r="N176" s="1" t="s">
        <v>10</v>
      </c>
      <c r="O176" s="1" t="s">
        <v>23</v>
      </c>
      <c r="P176" s="1" t="s">
        <v>127</v>
      </c>
      <c r="Q176" s="1" t="s">
        <v>126</v>
      </c>
    </row>
    <row r="177" spans="1:17" x14ac:dyDescent="0.3">
      <c r="A177" t="s">
        <v>10</v>
      </c>
      <c r="B177" t="s">
        <v>11</v>
      </c>
      <c r="C177" t="s">
        <v>17</v>
      </c>
      <c r="D177" t="s">
        <v>23</v>
      </c>
      <c r="E177" t="s">
        <v>124</v>
      </c>
      <c r="F177" t="s">
        <v>125</v>
      </c>
      <c r="G177" t="s">
        <v>126</v>
      </c>
      <c r="H177" t="s">
        <v>127</v>
      </c>
      <c r="I177" t="s">
        <v>363</v>
      </c>
      <c r="J177" s="1" t="s">
        <v>124</v>
      </c>
      <c r="K177" s="1" t="s">
        <v>125</v>
      </c>
      <c r="L177" s="1" t="s">
        <v>11</v>
      </c>
      <c r="M177" s="1" t="s">
        <v>17</v>
      </c>
      <c r="N177" s="1" t="s">
        <v>10</v>
      </c>
      <c r="O177" s="1" t="s">
        <v>23</v>
      </c>
      <c r="P177" s="1" t="s">
        <v>127</v>
      </c>
      <c r="Q177" s="1" t="s">
        <v>126</v>
      </c>
    </row>
    <row r="178" spans="1:17" x14ac:dyDescent="0.3">
      <c r="A178" t="s">
        <v>10</v>
      </c>
      <c r="B178" t="s">
        <v>11</v>
      </c>
      <c r="C178" t="s">
        <v>17</v>
      </c>
      <c r="D178" t="s">
        <v>29</v>
      </c>
      <c r="E178" t="s">
        <v>30</v>
      </c>
      <c r="F178" t="s">
        <v>124</v>
      </c>
      <c r="G178" t="s">
        <v>125</v>
      </c>
      <c r="H178" t="s">
        <v>126</v>
      </c>
      <c r="I178" t="s">
        <v>364</v>
      </c>
      <c r="J178" s="1" t="s">
        <v>30</v>
      </c>
      <c r="K178" s="1" t="s">
        <v>125</v>
      </c>
      <c r="L178" s="1" t="s">
        <v>11</v>
      </c>
      <c r="M178" s="1" t="s">
        <v>17</v>
      </c>
      <c r="N178" s="1" t="s">
        <v>10</v>
      </c>
      <c r="O178" s="1" t="s">
        <v>29</v>
      </c>
      <c r="P178" s="1" t="s">
        <v>124</v>
      </c>
      <c r="Q178" s="1" t="s">
        <v>126</v>
      </c>
    </row>
    <row r="179" spans="1:17" x14ac:dyDescent="0.3">
      <c r="A179" t="s">
        <v>10</v>
      </c>
      <c r="B179" t="s">
        <v>11</v>
      </c>
      <c r="C179" t="s">
        <v>17</v>
      </c>
      <c r="D179" t="s">
        <v>29</v>
      </c>
      <c r="E179" t="s">
        <v>30</v>
      </c>
      <c r="F179" t="s">
        <v>124</v>
      </c>
      <c r="G179" t="s">
        <v>125</v>
      </c>
      <c r="H179" t="s">
        <v>127</v>
      </c>
      <c r="I179" t="s">
        <v>365</v>
      </c>
      <c r="J179" s="1" t="s">
        <v>30</v>
      </c>
      <c r="K179" s="1" t="s">
        <v>125</v>
      </c>
      <c r="L179" s="1" t="s">
        <v>11</v>
      </c>
      <c r="M179" s="1" t="s">
        <v>17</v>
      </c>
      <c r="N179" s="1" t="s">
        <v>10</v>
      </c>
      <c r="O179" s="1" t="s">
        <v>29</v>
      </c>
      <c r="P179" s="1" t="s">
        <v>127</v>
      </c>
      <c r="Q179" s="1" t="s">
        <v>124</v>
      </c>
    </row>
    <row r="180" spans="1:17" x14ac:dyDescent="0.3">
      <c r="A180" t="s">
        <v>10</v>
      </c>
      <c r="B180" t="s">
        <v>11</v>
      </c>
      <c r="C180" t="s">
        <v>17</v>
      </c>
      <c r="D180" t="s">
        <v>29</v>
      </c>
      <c r="E180" t="s">
        <v>30</v>
      </c>
      <c r="F180" t="s">
        <v>124</v>
      </c>
      <c r="G180" t="s">
        <v>126</v>
      </c>
      <c r="H180" t="s">
        <v>127</v>
      </c>
      <c r="I180" t="s">
        <v>366</v>
      </c>
      <c r="J180" s="1" t="s">
        <v>124</v>
      </c>
      <c r="K180" s="1" t="s">
        <v>29</v>
      </c>
      <c r="L180" s="1" t="s">
        <v>11</v>
      </c>
      <c r="M180" s="1" t="s">
        <v>17</v>
      </c>
      <c r="N180" s="1" t="s">
        <v>10</v>
      </c>
      <c r="O180" s="1" t="s">
        <v>30</v>
      </c>
      <c r="P180" s="1" t="s">
        <v>127</v>
      </c>
      <c r="Q180" s="1" t="s">
        <v>126</v>
      </c>
    </row>
    <row r="181" spans="1:17" x14ac:dyDescent="0.3">
      <c r="A181" t="s">
        <v>10</v>
      </c>
      <c r="B181" t="s">
        <v>11</v>
      </c>
      <c r="C181" t="s">
        <v>17</v>
      </c>
      <c r="D181" t="s">
        <v>29</v>
      </c>
      <c r="E181" t="s">
        <v>30</v>
      </c>
      <c r="F181" t="s">
        <v>125</v>
      </c>
      <c r="G181" t="s">
        <v>126</v>
      </c>
      <c r="H181" t="s">
        <v>127</v>
      </c>
      <c r="I181" t="s">
        <v>367</v>
      </c>
      <c r="J181" s="1" t="s">
        <v>30</v>
      </c>
      <c r="K181" s="1" t="s">
        <v>125</v>
      </c>
      <c r="L181" s="1" t="s">
        <v>11</v>
      </c>
      <c r="M181" s="1" t="s">
        <v>17</v>
      </c>
      <c r="N181" s="1" t="s">
        <v>10</v>
      </c>
      <c r="O181" s="1" t="s">
        <v>29</v>
      </c>
      <c r="P181" s="1" t="s">
        <v>127</v>
      </c>
      <c r="Q181" s="1" t="s">
        <v>126</v>
      </c>
    </row>
    <row r="182" spans="1:17" x14ac:dyDescent="0.3">
      <c r="A182" t="s">
        <v>10</v>
      </c>
      <c r="B182" t="s">
        <v>11</v>
      </c>
      <c r="C182" t="s">
        <v>17</v>
      </c>
      <c r="D182" t="s">
        <v>29</v>
      </c>
      <c r="E182" t="s">
        <v>124</v>
      </c>
      <c r="F182" t="s">
        <v>125</v>
      </c>
      <c r="G182" t="s">
        <v>126</v>
      </c>
      <c r="H182" t="s">
        <v>127</v>
      </c>
      <c r="I182" t="s">
        <v>368</v>
      </c>
      <c r="J182" s="1" t="s">
        <v>124</v>
      </c>
      <c r="K182" s="1" t="s">
        <v>125</v>
      </c>
      <c r="L182" s="1" t="s">
        <v>11</v>
      </c>
      <c r="M182" s="1" t="s">
        <v>17</v>
      </c>
      <c r="N182" s="1" t="s">
        <v>10</v>
      </c>
      <c r="O182" s="1" t="s">
        <v>29</v>
      </c>
      <c r="P182" s="1" t="s">
        <v>127</v>
      </c>
      <c r="Q182" s="1" t="s">
        <v>126</v>
      </c>
    </row>
    <row r="183" spans="1:17" x14ac:dyDescent="0.3">
      <c r="A183" t="s">
        <v>10</v>
      </c>
      <c r="B183" t="s">
        <v>11</v>
      </c>
      <c r="C183" t="s">
        <v>17</v>
      </c>
      <c r="D183" t="s">
        <v>30</v>
      </c>
      <c r="E183" t="s">
        <v>124</v>
      </c>
      <c r="F183" t="s">
        <v>125</v>
      </c>
      <c r="G183" t="s">
        <v>126</v>
      </c>
      <c r="H183" t="s">
        <v>127</v>
      </c>
      <c r="I183" t="s">
        <v>369</v>
      </c>
      <c r="J183" s="1" t="s">
        <v>124</v>
      </c>
      <c r="K183" s="1" t="s">
        <v>125</v>
      </c>
      <c r="L183" s="1" t="s">
        <v>11</v>
      </c>
      <c r="M183" s="1" t="s">
        <v>17</v>
      </c>
      <c r="N183" s="1" t="s">
        <v>10</v>
      </c>
      <c r="O183" s="1" t="s">
        <v>30</v>
      </c>
      <c r="P183" s="1" t="s">
        <v>127</v>
      </c>
      <c r="Q183" s="1" t="s">
        <v>126</v>
      </c>
    </row>
    <row r="184" spans="1:17" x14ac:dyDescent="0.3">
      <c r="A184" t="s">
        <v>10</v>
      </c>
      <c r="B184" t="s">
        <v>11</v>
      </c>
      <c r="C184" t="s">
        <v>22</v>
      </c>
      <c r="D184" t="s">
        <v>23</v>
      </c>
      <c r="E184" t="s">
        <v>29</v>
      </c>
      <c r="F184" t="s">
        <v>30</v>
      </c>
      <c r="G184" t="s">
        <v>124</v>
      </c>
      <c r="H184" t="s">
        <v>125</v>
      </c>
      <c r="I184" t="s">
        <v>370</v>
      </c>
      <c r="J184" s="1" t="s">
        <v>30</v>
      </c>
      <c r="K184" s="1" t="s">
        <v>125</v>
      </c>
      <c r="L184" s="1" t="s">
        <v>11</v>
      </c>
      <c r="M184" s="1" t="s">
        <v>23</v>
      </c>
      <c r="N184" s="1" t="s">
        <v>10</v>
      </c>
      <c r="O184" s="1" t="s">
        <v>29</v>
      </c>
      <c r="P184" s="1" t="s">
        <v>22</v>
      </c>
      <c r="Q184" s="1" t="s">
        <v>124</v>
      </c>
    </row>
    <row r="185" spans="1:17" x14ac:dyDescent="0.3">
      <c r="A185" t="s">
        <v>10</v>
      </c>
      <c r="B185" t="s">
        <v>11</v>
      </c>
      <c r="C185" t="s">
        <v>22</v>
      </c>
      <c r="D185" t="s">
        <v>23</v>
      </c>
      <c r="E185" t="s">
        <v>29</v>
      </c>
      <c r="F185" t="s">
        <v>30</v>
      </c>
      <c r="G185" t="s">
        <v>124</v>
      </c>
      <c r="H185" t="s">
        <v>126</v>
      </c>
      <c r="I185" t="s">
        <v>371</v>
      </c>
      <c r="J185" s="1" t="s">
        <v>22</v>
      </c>
      <c r="K185" s="1" t="s">
        <v>29</v>
      </c>
      <c r="L185" s="1" t="s">
        <v>11</v>
      </c>
      <c r="M185" s="1" t="s">
        <v>23</v>
      </c>
      <c r="N185" s="1" t="s">
        <v>10</v>
      </c>
      <c r="O185" s="1" t="s">
        <v>30</v>
      </c>
      <c r="P185" s="1" t="s">
        <v>124</v>
      </c>
      <c r="Q185" s="1" t="s">
        <v>126</v>
      </c>
    </row>
    <row r="186" spans="1:17" x14ac:dyDescent="0.3">
      <c r="A186" t="s">
        <v>10</v>
      </c>
      <c r="B186" t="s">
        <v>11</v>
      </c>
      <c r="C186" t="s">
        <v>22</v>
      </c>
      <c r="D186" t="s">
        <v>23</v>
      </c>
      <c r="E186" t="s">
        <v>29</v>
      </c>
      <c r="F186" t="s">
        <v>30</v>
      </c>
      <c r="G186" t="s">
        <v>124</v>
      </c>
      <c r="H186" t="s">
        <v>127</v>
      </c>
      <c r="I186" t="s">
        <v>372</v>
      </c>
      <c r="J186" s="1" t="s">
        <v>22</v>
      </c>
      <c r="K186" s="1" t="s">
        <v>29</v>
      </c>
      <c r="L186" s="1" t="s">
        <v>11</v>
      </c>
      <c r="M186" s="1" t="s">
        <v>23</v>
      </c>
      <c r="N186" s="1" t="s">
        <v>10</v>
      </c>
      <c r="O186" s="1" t="s">
        <v>30</v>
      </c>
      <c r="P186" s="1" t="s">
        <v>127</v>
      </c>
      <c r="Q186" s="1" t="s">
        <v>124</v>
      </c>
    </row>
    <row r="187" spans="1:17" x14ac:dyDescent="0.3">
      <c r="A187" t="s">
        <v>10</v>
      </c>
      <c r="B187" t="s">
        <v>11</v>
      </c>
      <c r="C187" t="s">
        <v>22</v>
      </c>
      <c r="D187" t="s">
        <v>23</v>
      </c>
      <c r="E187" t="s">
        <v>29</v>
      </c>
      <c r="F187" t="s">
        <v>30</v>
      </c>
      <c r="G187" t="s">
        <v>125</v>
      </c>
      <c r="H187" t="s">
        <v>126</v>
      </c>
      <c r="I187" t="s">
        <v>373</v>
      </c>
      <c r="J187" s="1" t="s">
        <v>30</v>
      </c>
      <c r="K187" s="1" t="s">
        <v>125</v>
      </c>
      <c r="L187" s="1" t="s">
        <v>11</v>
      </c>
      <c r="M187" s="1" t="s">
        <v>23</v>
      </c>
      <c r="N187" s="1" t="s">
        <v>10</v>
      </c>
      <c r="O187" s="1" t="s">
        <v>29</v>
      </c>
      <c r="P187" s="1" t="s">
        <v>22</v>
      </c>
      <c r="Q187" s="1" t="s">
        <v>126</v>
      </c>
    </row>
    <row r="188" spans="1:17" x14ac:dyDescent="0.3">
      <c r="A188" t="s">
        <v>10</v>
      </c>
      <c r="B188" t="s">
        <v>11</v>
      </c>
      <c r="C188" t="s">
        <v>22</v>
      </c>
      <c r="D188" t="s">
        <v>23</v>
      </c>
      <c r="E188" t="s">
        <v>29</v>
      </c>
      <c r="F188" t="s">
        <v>30</v>
      </c>
      <c r="G188" t="s">
        <v>125</v>
      </c>
      <c r="H188" t="s">
        <v>127</v>
      </c>
      <c r="I188" t="s">
        <v>374</v>
      </c>
      <c r="J188" s="1" t="s">
        <v>30</v>
      </c>
      <c r="K188" s="1" t="s">
        <v>125</v>
      </c>
      <c r="L188" s="1" t="s">
        <v>11</v>
      </c>
      <c r="M188" s="1" t="s">
        <v>23</v>
      </c>
      <c r="N188" s="1" t="s">
        <v>10</v>
      </c>
      <c r="O188" s="1" t="s">
        <v>29</v>
      </c>
      <c r="P188" s="1" t="s">
        <v>127</v>
      </c>
      <c r="Q188" s="1" t="s">
        <v>22</v>
      </c>
    </row>
    <row r="189" spans="1:17" x14ac:dyDescent="0.3">
      <c r="A189" t="s">
        <v>10</v>
      </c>
      <c r="B189" t="s">
        <v>11</v>
      </c>
      <c r="C189" t="s">
        <v>22</v>
      </c>
      <c r="D189" t="s">
        <v>23</v>
      </c>
      <c r="E189" t="s">
        <v>29</v>
      </c>
      <c r="F189" t="s">
        <v>30</v>
      </c>
      <c r="G189" t="s">
        <v>126</v>
      </c>
      <c r="H189" t="s">
        <v>127</v>
      </c>
      <c r="I189" t="s">
        <v>375</v>
      </c>
      <c r="J189" s="1" t="s">
        <v>22</v>
      </c>
      <c r="K189" s="1" t="s">
        <v>29</v>
      </c>
      <c r="L189" s="1" t="s">
        <v>11</v>
      </c>
      <c r="M189" s="1" t="s">
        <v>23</v>
      </c>
      <c r="N189" s="1" t="s">
        <v>10</v>
      </c>
      <c r="O189" s="1" t="s">
        <v>30</v>
      </c>
      <c r="P189" s="1" t="s">
        <v>127</v>
      </c>
      <c r="Q189" s="1" t="s">
        <v>126</v>
      </c>
    </row>
    <row r="190" spans="1:17" x14ac:dyDescent="0.3">
      <c r="A190" t="s">
        <v>10</v>
      </c>
      <c r="B190" t="s">
        <v>11</v>
      </c>
      <c r="C190" t="s">
        <v>22</v>
      </c>
      <c r="D190" t="s">
        <v>23</v>
      </c>
      <c r="E190" t="s">
        <v>29</v>
      </c>
      <c r="F190" t="s">
        <v>124</v>
      </c>
      <c r="G190" t="s">
        <v>125</v>
      </c>
      <c r="H190" t="s">
        <v>126</v>
      </c>
      <c r="I190" t="s">
        <v>376</v>
      </c>
      <c r="J190" s="1" t="s">
        <v>22</v>
      </c>
      <c r="K190" s="1" t="s">
        <v>125</v>
      </c>
      <c r="L190" s="1" t="s">
        <v>11</v>
      </c>
      <c r="M190" s="1" t="s">
        <v>23</v>
      </c>
      <c r="N190" s="1" t="s">
        <v>10</v>
      </c>
      <c r="O190" s="1" t="s">
        <v>29</v>
      </c>
      <c r="P190" s="1" t="s">
        <v>124</v>
      </c>
      <c r="Q190" s="1" t="s">
        <v>126</v>
      </c>
    </row>
    <row r="191" spans="1:17" x14ac:dyDescent="0.3">
      <c r="A191" t="s">
        <v>10</v>
      </c>
      <c r="B191" t="s">
        <v>11</v>
      </c>
      <c r="C191" t="s">
        <v>22</v>
      </c>
      <c r="D191" t="s">
        <v>23</v>
      </c>
      <c r="E191" t="s">
        <v>29</v>
      </c>
      <c r="F191" t="s">
        <v>124</v>
      </c>
      <c r="G191" t="s">
        <v>125</v>
      </c>
      <c r="H191" t="s">
        <v>127</v>
      </c>
      <c r="I191" t="s">
        <v>377</v>
      </c>
      <c r="J191" s="1" t="s">
        <v>22</v>
      </c>
      <c r="K191" s="1" t="s">
        <v>125</v>
      </c>
      <c r="L191" s="1" t="s">
        <v>11</v>
      </c>
      <c r="M191" s="1" t="s">
        <v>23</v>
      </c>
      <c r="N191" s="1" t="s">
        <v>10</v>
      </c>
      <c r="O191" s="1" t="s">
        <v>29</v>
      </c>
      <c r="P191" s="1" t="s">
        <v>127</v>
      </c>
      <c r="Q191" s="1" t="s">
        <v>124</v>
      </c>
    </row>
    <row r="192" spans="1:17" x14ac:dyDescent="0.3">
      <c r="A192" t="s">
        <v>10</v>
      </c>
      <c r="B192" t="s">
        <v>11</v>
      </c>
      <c r="C192" t="s">
        <v>22</v>
      </c>
      <c r="D192" t="s">
        <v>23</v>
      </c>
      <c r="E192" t="s">
        <v>29</v>
      </c>
      <c r="F192" t="s">
        <v>124</v>
      </c>
      <c r="G192" t="s">
        <v>126</v>
      </c>
      <c r="H192" t="s">
        <v>127</v>
      </c>
      <c r="I192" t="s">
        <v>378</v>
      </c>
      <c r="J192" s="1" t="s">
        <v>22</v>
      </c>
      <c r="K192" s="1" t="s">
        <v>29</v>
      </c>
      <c r="L192" s="1" t="s">
        <v>11</v>
      </c>
      <c r="M192" s="1" t="s">
        <v>10</v>
      </c>
      <c r="N192" s="1" t="s">
        <v>124</v>
      </c>
      <c r="O192" s="1" t="s">
        <v>23</v>
      </c>
      <c r="P192" s="1" t="s">
        <v>127</v>
      </c>
      <c r="Q192" s="1" t="s">
        <v>126</v>
      </c>
    </row>
    <row r="193" spans="1:17" x14ac:dyDescent="0.3">
      <c r="A193" t="s">
        <v>10</v>
      </c>
      <c r="B193" t="s">
        <v>11</v>
      </c>
      <c r="C193" t="s">
        <v>22</v>
      </c>
      <c r="D193" t="s">
        <v>23</v>
      </c>
      <c r="E193" t="s">
        <v>29</v>
      </c>
      <c r="F193" t="s">
        <v>125</v>
      </c>
      <c r="G193" t="s">
        <v>126</v>
      </c>
      <c r="H193" t="s">
        <v>127</v>
      </c>
      <c r="I193" t="s">
        <v>379</v>
      </c>
      <c r="J193" s="1" t="s">
        <v>22</v>
      </c>
      <c r="K193" s="1" t="s">
        <v>125</v>
      </c>
      <c r="L193" s="1" t="s">
        <v>11</v>
      </c>
      <c r="M193" s="1" t="s">
        <v>23</v>
      </c>
      <c r="N193" s="1" t="s">
        <v>10</v>
      </c>
      <c r="O193" s="1" t="s">
        <v>29</v>
      </c>
      <c r="P193" s="1" t="s">
        <v>127</v>
      </c>
      <c r="Q193" s="1" t="s">
        <v>126</v>
      </c>
    </row>
    <row r="194" spans="1:17" x14ac:dyDescent="0.3">
      <c r="A194" t="s">
        <v>10</v>
      </c>
      <c r="B194" t="s">
        <v>11</v>
      </c>
      <c r="C194" t="s">
        <v>22</v>
      </c>
      <c r="D194" t="s">
        <v>23</v>
      </c>
      <c r="E194" t="s">
        <v>30</v>
      </c>
      <c r="F194" t="s">
        <v>124</v>
      </c>
      <c r="G194" t="s">
        <v>125</v>
      </c>
      <c r="H194" t="s">
        <v>126</v>
      </c>
      <c r="I194" t="s">
        <v>380</v>
      </c>
      <c r="J194" s="1" t="s">
        <v>22</v>
      </c>
      <c r="K194" s="1" t="s">
        <v>125</v>
      </c>
      <c r="L194" s="1" t="s">
        <v>11</v>
      </c>
      <c r="M194" s="1" t="s">
        <v>23</v>
      </c>
      <c r="N194" s="1" t="s">
        <v>10</v>
      </c>
      <c r="O194" s="1" t="s">
        <v>30</v>
      </c>
      <c r="P194" s="1" t="s">
        <v>124</v>
      </c>
      <c r="Q194" s="1" t="s">
        <v>126</v>
      </c>
    </row>
    <row r="195" spans="1:17" x14ac:dyDescent="0.3">
      <c r="A195" t="s">
        <v>10</v>
      </c>
      <c r="B195" t="s">
        <v>11</v>
      </c>
      <c r="C195" t="s">
        <v>22</v>
      </c>
      <c r="D195" t="s">
        <v>23</v>
      </c>
      <c r="E195" t="s">
        <v>30</v>
      </c>
      <c r="F195" t="s">
        <v>124</v>
      </c>
      <c r="G195" t="s">
        <v>125</v>
      </c>
      <c r="H195" t="s">
        <v>127</v>
      </c>
      <c r="I195" t="s">
        <v>381</v>
      </c>
      <c r="J195" s="1" t="s">
        <v>22</v>
      </c>
      <c r="K195" s="1" t="s">
        <v>125</v>
      </c>
      <c r="L195" s="1" t="s">
        <v>11</v>
      </c>
      <c r="M195" s="1" t="s">
        <v>23</v>
      </c>
      <c r="N195" s="1" t="s">
        <v>10</v>
      </c>
      <c r="O195" s="1" t="s">
        <v>30</v>
      </c>
      <c r="P195" s="1" t="s">
        <v>127</v>
      </c>
      <c r="Q195" s="1" t="s">
        <v>124</v>
      </c>
    </row>
    <row r="196" spans="1:17" x14ac:dyDescent="0.3">
      <c r="A196" t="s">
        <v>10</v>
      </c>
      <c r="B196" t="s">
        <v>11</v>
      </c>
      <c r="C196" t="s">
        <v>22</v>
      </c>
      <c r="D196" t="s">
        <v>23</v>
      </c>
      <c r="E196" t="s">
        <v>30</v>
      </c>
      <c r="F196" t="s">
        <v>124</v>
      </c>
      <c r="G196" t="s">
        <v>126</v>
      </c>
      <c r="H196" t="s">
        <v>127</v>
      </c>
      <c r="I196" t="s">
        <v>382</v>
      </c>
      <c r="J196" s="1" t="s">
        <v>22</v>
      </c>
      <c r="K196" s="1" t="s">
        <v>124</v>
      </c>
      <c r="L196" s="1" t="s">
        <v>11</v>
      </c>
      <c r="M196" s="1" t="s">
        <v>23</v>
      </c>
      <c r="N196" s="1" t="s">
        <v>10</v>
      </c>
      <c r="O196" s="1" t="s">
        <v>30</v>
      </c>
      <c r="P196" s="1" t="s">
        <v>127</v>
      </c>
      <c r="Q196" s="1" t="s">
        <v>126</v>
      </c>
    </row>
    <row r="197" spans="1:17" x14ac:dyDescent="0.3">
      <c r="A197" t="s">
        <v>10</v>
      </c>
      <c r="B197" t="s">
        <v>11</v>
      </c>
      <c r="C197" t="s">
        <v>22</v>
      </c>
      <c r="D197" t="s">
        <v>23</v>
      </c>
      <c r="E197" t="s">
        <v>30</v>
      </c>
      <c r="F197" t="s">
        <v>125</v>
      </c>
      <c r="G197" t="s">
        <v>126</v>
      </c>
      <c r="H197" t="s">
        <v>127</v>
      </c>
      <c r="I197" t="s">
        <v>383</v>
      </c>
      <c r="J197" s="1" t="s">
        <v>22</v>
      </c>
      <c r="K197" s="1" t="s">
        <v>125</v>
      </c>
      <c r="L197" s="1" t="s">
        <v>11</v>
      </c>
      <c r="M197" s="1" t="s">
        <v>23</v>
      </c>
      <c r="N197" s="1" t="s">
        <v>10</v>
      </c>
      <c r="O197" s="1" t="s">
        <v>30</v>
      </c>
      <c r="P197" s="1" t="s">
        <v>127</v>
      </c>
      <c r="Q197" s="1" t="s">
        <v>126</v>
      </c>
    </row>
    <row r="198" spans="1:17" x14ac:dyDescent="0.3">
      <c r="A198" t="s">
        <v>10</v>
      </c>
      <c r="B198" t="s">
        <v>11</v>
      </c>
      <c r="C198" t="s">
        <v>22</v>
      </c>
      <c r="D198" t="s">
        <v>23</v>
      </c>
      <c r="E198" t="s">
        <v>124</v>
      </c>
      <c r="F198" t="s">
        <v>125</v>
      </c>
      <c r="G198" t="s">
        <v>126</v>
      </c>
      <c r="H198" t="s">
        <v>127</v>
      </c>
      <c r="I198" t="s">
        <v>384</v>
      </c>
      <c r="J198" s="1" t="s">
        <v>22</v>
      </c>
      <c r="K198" s="1" t="s">
        <v>125</v>
      </c>
      <c r="L198" s="1" t="s">
        <v>11</v>
      </c>
      <c r="M198" s="1" t="s">
        <v>10</v>
      </c>
      <c r="N198" s="1" t="s">
        <v>124</v>
      </c>
      <c r="O198" s="1" t="s">
        <v>23</v>
      </c>
      <c r="P198" s="1" t="s">
        <v>127</v>
      </c>
      <c r="Q198" s="1" t="s">
        <v>126</v>
      </c>
    </row>
    <row r="199" spans="1:17" x14ac:dyDescent="0.3">
      <c r="A199" t="s">
        <v>10</v>
      </c>
      <c r="B199" t="s">
        <v>11</v>
      </c>
      <c r="C199" t="s">
        <v>22</v>
      </c>
      <c r="D199" t="s">
        <v>29</v>
      </c>
      <c r="E199" t="s">
        <v>30</v>
      </c>
      <c r="F199" t="s">
        <v>124</v>
      </c>
      <c r="G199" t="s">
        <v>125</v>
      </c>
      <c r="H199" t="s">
        <v>126</v>
      </c>
      <c r="I199" t="s">
        <v>385</v>
      </c>
      <c r="J199" s="1" t="s">
        <v>22</v>
      </c>
      <c r="K199" s="1" t="s">
        <v>125</v>
      </c>
      <c r="L199" s="1" t="s">
        <v>11</v>
      </c>
      <c r="M199" s="1" t="s">
        <v>10</v>
      </c>
      <c r="N199" s="1" t="s">
        <v>30</v>
      </c>
      <c r="O199" s="1" t="s">
        <v>29</v>
      </c>
      <c r="P199" s="1" t="s">
        <v>124</v>
      </c>
      <c r="Q199" s="1" t="s">
        <v>126</v>
      </c>
    </row>
    <row r="200" spans="1:17" x14ac:dyDescent="0.3">
      <c r="A200" t="s">
        <v>10</v>
      </c>
      <c r="B200" t="s">
        <v>11</v>
      </c>
      <c r="C200" t="s">
        <v>22</v>
      </c>
      <c r="D200" t="s">
        <v>29</v>
      </c>
      <c r="E200" t="s">
        <v>30</v>
      </c>
      <c r="F200" t="s">
        <v>124</v>
      </c>
      <c r="G200" t="s">
        <v>125</v>
      </c>
      <c r="H200" t="s">
        <v>127</v>
      </c>
      <c r="I200" t="s">
        <v>386</v>
      </c>
      <c r="J200" s="1" t="s">
        <v>22</v>
      </c>
      <c r="K200" s="1" t="s">
        <v>125</v>
      </c>
      <c r="L200" s="1" t="s">
        <v>11</v>
      </c>
      <c r="M200" s="1" t="s">
        <v>10</v>
      </c>
      <c r="N200" s="1" t="s">
        <v>30</v>
      </c>
      <c r="O200" s="1" t="s">
        <v>29</v>
      </c>
      <c r="P200" s="1" t="s">
        <v>127</v>
      </c>
      <c r="Q200" s="1" t="s">
        <v>124</v>
      </c>
    </row>
    <row r="201" spans="1:17" x14ac:dyDescent="0.3">
      <c r="A201" t="s">
        <v>10</v>
      </c>
      <c r="B201" t="s">
        <v>11</v>
      </c>
      <c r="C201" t="s">
        <v>22</v>
      </c>
      <c r="D201" t="s">
        <v>29</v>
      </c>
      <c r="E201" t="s">
        <v>30</v>
      </c>
      <c r="F201" t="s">
        <v>124</v>
      </c>
      <c r="G201" t="s">
        <v>126</v>
      </c>
      <c r="H201" t="s">
        <v>127</v>
      </c>
      <c r="I201" t="s">
        <v>387</v>
      </c>
      <c r="J201" s="1" t="s">
        <v>22</v>
      </c>
      <c r="K201" s="1" t="s">
        <v>29</v>
      </c>
      <c r="L201" s="1" t="s">
        <v>11</v>
      </c>
      <c r="M201" s="1" t="s">
        <v>10</v>
      </c>
      <c r="N201" s="1" t="s">
        <v>124</v>
      </c>
      <c r="O201" s="1" t="s">
        <v>30</v>
      </c>
      <c r="P201" s="1" t="s">
        <v>127</v>
      </c>
      <c r="Q201" s="1" t="s">
        <v>126</v>
      </c>
    </row>
    <row r="202" spans="1:17" x14ac:dyDescent="0.3">
      <c r="A202" t="s">
        <v>10</v>
      </c>
      <c r="B202" t="s">
        <v>11</v>
      </c>
      <c r="C202" t="s">
        <v>22</v>
      </c>
      <c r="D202" t="s">
        <v>29</v>
      </c>
      <c r="E202" t="s">
        <v>30</v>
      </c>
      <c r="F202" t="s">
        <v>125</v>
      </c>
      <c r="G202" t="s">
        <v>126</v>
      </c>
      <c r="H202" t="s">
        <v>127</v>
      </c>
      <c r="I202" t="s">
        <v>388</v>
      </c>
      <c r="J202" s="1" t="s">
        <v>22</v>
      </c>
      <c r="K202" s="1" t="s">
        <v>125</v>
      </c>
      <c r="L202" s="1" t="s">
        <v>11</v>
      </c>
      <c r="M202" s="1" t="s">
        <v>10</v>
      </c>
      <c r="N202" s="1" t="s">
        <v>30</v>
      </c>
      <c r="O202" s="1" t="s">
        <v>29</v>
      </c>
      <c r="P202" s="1" t="s">
        <v>127</v>
      </c>
      <c r="Q202" s="1" t="s">
        <v>126</v>
      </c>
    </row>
    <row r="203" spans="1:17" x14ac:dyDescent="0.3">
      <c r="A203" t="s">
        <v>10</v>
      </c>
      <c r="B203" t="s">
        <v>11</v>
      </c>
      <c r="C203" t="s">
        <v>22</v>
      </c>
      <c r="D203" t="s">
        <v>29</v>
      </c>
      <c r="E203" t="s">
        <v>124</v>
      </c>
      <c r="F203" t="s">
        <v>125</v>
      </c>
      <c r="G203" t="s">
        <v>126</v>
      </c>
      <c r="H203" t="s">
        <v>127</v>
      </c>
      <c r="I203" t="s">
        <v>389</v>
      </c>
      <c r="J203" s="1" t="s">
        <v>22</v>
      </c>
      <c r="K203" s="1" t="s">
        <v>125</v>
      </c>
      <c r="L203" s="1" t="s">
        <v>11</v>
      </c>
      <c r="M203" s="1" t="s">
        <v>10</v>
      </c>
      <c r="N203" s="1" t="s">
        <v>124</v>
      </c>
      <c r="O203" s="1" t="s">
        <v>29</v>
      </c>
      <c r="P203" s="1" t="s">
        <v>127</v>
      </c>
      <c r="Q203" s="1" t="s">
        <v>126</v>
      </c>
    </row>
    <row r="204" spans="1:17" x14ac:dyDescent="0.3">
      <c r="A204" t="s">
        <v>10</v>
      </c>
      <c r="B204" t="s">
        <v>11</v>
      </c>
      <c r="C204" t="s">
        <v>22</v>
      </c>
      <c r="D204" t="s">
        <v>30</v>
      </c>
      <c r="E204" t="s">
        <v>124</v>
      </c>
      <c r="F204" t="s">
        <v>125</v>
      </c>
      <c r="G204" t="s">
        <v>126</v>
      </c>
      <c r="H204" t="s">
        <v>127</v>
      </c>
      <c r="I204" t="s">
        <v>390</v>
      </c>
      <c r="J204" s="1" t="s">
        <v>22</v>
      </c>
      <c r="K204" s="1" t="s">
        <v>125</v>
      </c>
      <c r="L204" s="1" t="s">
        <v>11</v>
      </c>
      <c r="M204" s="1" t="s">
        <v>10</v>
      </c>
      <c r="N204" s="1" t="s">
        <v>124</v>
      </c>
      <c r="O204" s="1" t="s">
        <v>30</v>
      </c>
      <c r="P204" s="1" t="s">
        <v>127</v>
      </c>
      <c r="Q204" s="1" t="s">
        <v>126</v>
      </c>
    </row>
    <row r="205" spans="1:17" x14ac:dyDescent="0.3">
      <c r="A205" t="s">
        <v>10</v>
      </c>
      <c r="B205" t="s">
        <v>11</v>
      </c>
      <c r="C205" t="s">
        <v>23</v>
      </c>
      <c r="D205" t="s">
        <v>29</v>
      </c>
      <c r="E205" t="s">
        <v>30</v>
      </c>
      <c r="F205" t="s">
        <v>124</v>
      </c>
      <c r="G205" t="s">
        <v>125</v>
      </c>
      <c r="H205" t="s">
        <v>126</v>
      </c>
      <c r="I205" t="s">
        <v>391</v>
      </c>
      <c r="J205" s="1" t="s">
        <v>30</v>
      </c>
      <c r="K205" s="1" t="s">
        <v>125</v>
      </c>
      <c r="L205" s="1" t="s">
        <v>11</v>
      </c>
      <c r="M205" s="1" t="s">
        <v>23</v>
      </c>
      <c r="N205" s="1" t="s">
        <v>10</v>
      </c>
      <c r="O205" s="1" t="s">
        <v>29</v>
      </c>
      <c r="P205" s="1" t="s">
        <v>124</v>
      </c>
      <c r="Q205" s="1" t="s">
        <v>126</v>
      </c>
    </row>
    <row r="206" spans="1:17" x14ac:dyDescent="0.3">
      <c r="A206" t="s">
        <v>10</v>
      </c>
      <c r="B206" t="s">
        <v>11</v>
      </c>
      <c r="C206" t="s">
        <v>23</v>
      </c>
      <c r="D206" t="s">
        <v>29</v>
      </c>
      <c r="E206" t="s">
        <v>30</v>
      </c>
      <c r="F206" t="s">
        <v>124</v>
      </c>
      <c r="G206" t="s">
        <v>125</v>
      </c>
      <c r="H206" t="s">
        <v>127</v>
      </c>
      <c r="I206" t="s">
        <v>392</v>
      </c>
      <c r="J206" s="1" t="s">
        <v>30</v>
      </c>
      <c r="K206" s="1" t="s">
        <v>125</v>
      </c>
      <c r="L206" s="1" t="s">
        <v>11</v>
      </c>
      <c r="M206" s="1" t="s">
        <v>23</v>
      </c>
      <c r="N206" s="1" t="s">
        <v>10</v>
      </c>
      <c r="O206" s="1" t="s">
        <v>29</v>
      </c>
      <c r="P206" s="1" t="s">
        <v>127</v>
      </c>
      <c r="Q206" s="1" t="s">
        <v>124</v>
      </c>
    </row>
    <row r="207" spans="1:17" x14ac:dyDescent="0.3">
      <c r="A207" t="s">
        <v>10</v>
      </c>
      <c r="B207" t="s">
        <v>11</v>
      </c>
      <c r="C207" t="s">
        <v>23</v>
      </c>
      <c r="D207" t="s">
        <v>29</v>
      </c>
      <c r="E207" t="s">
        <v>30</v>
      </c>
      <c r="F207" t="s">
        <v>124</v>
      </c>
      <c r="G207" t="s">
        <v>126</v>
      </c>
      <c r="H207" t="s">
        <v>127</v>
      </c>
      <c r="I207" t="s">
        <v>393</v>
      </c>
      <c r="J207" s="1" t="s">
        <v>30</v>
      </c>
      <c r="K207" s="1" t="s">
        <v>29</v>
      </c>
      <c r="L207" s="1" t="s">
        <v>11</v>
      </c>
      <c r="M207" s="1" t="s">
        <v>10</v>
      </c>
      <c r="N207" s="1" t="s">
        <v>124</v>
      </c>
      <c r="O207" s="1" t="s">
        <v>23</v>
      </c>
      <c r="P207" s="1" t="s">
        <v>127</v>
      </c>
      <c r="Q207" s="1" t="s">
        <v>126</v>
      </c>
    </row>
    <row r="208" spans="1:17" x14ac:dyDescent="0.3">
      <c r="A208" t="s">
        <v>10</v>
      </c>
      <c r="B208" t="s">
        <v>11</v>
      </c>
      <c r="C208" t="s">
        <v>23</v>
      </c>
      <c r="D208" t="s">
        <v>29</v>
      </c>
      <c r="E208" t="s">
        <v>30</v>
      </c>
      <c r="F208" t="s">
        <v>125</v>
      </c>
      <c r="G208" t="s">
        <v>126</v>
      </c>
      <c r="H208" t="s">
        <v>127</v>
      </c>
      <c r="I208" t="s">
        <v>394</v>
      </c>
      <c r="J208" s="1" t="s">
        <v>30</v>
      </c>
      <c r="K208" s="1" t="s">
        <v>125</v>
      </c>
      <c r="L208" s="1" t="s">
        <v>11</v>
      </c>
      <c r="M208" s="1" t="s">
        <v>23</v>
      </c>
      <c r="N208" s="1" t="s">
        <v>10</v>
      </c>
      <c r="O208" s="1" t="s">
        <v>29</v>
      </c>
      <c r="P208" s="1" t="s">
        <v>127</v>
      </c>
      <c r="Q208" s="1" t="s">
        <v>126</v>
      </c>
    </row>
    <row r="209" spans="1:17" x14ac:dyDescent="0.3">
      <c r="A209" t="s">
        <v>10</v>
      </c>
      <c r="B209" t="s">
        <v>11</v>
      </c>
      <c r="C209" t="s">
        <v>23</v>
      </c>
      <c r="D209" t="s">
        <v>29</v>
      </c>
      <c r="E209" t="s">
        <v>124</v>
      </c>
      <c r="F209" t="s">
        <v>125</v>
      </c>
      <c r="G209" t="s">
        <v>126</v>
      </c>
      <c r="H209" t="s">
        <v>127</v>
      </c>
      <c r="I209" t="s">
        <v>395</v>
      </c>
      <c r="J209" s="1" t="s">
        <v>124</v>
      </c>
      <c r="K209" s="1" t="s">
        <v>125</v>
      </c>
      <c r="L209" s="1" t="s">
        <v>11</v>
      </c>
      <c r="M209" s="1" t="s">
        <v>23</v>
      </c>
      <c r="N209" s="1" t="s">
        <v>10</v>
      </c>
      <c r="O209" s="1" t="s">
        <v>29</v>
      </c>
      <c r="P209" s="1" t="s">
        <v>127</v>
      </c>
      <c r="Q209" s="1" t="s">
        <v>126</v>
      </c>
    </row>
    <row r="210" spans="1:17" x14ac:dyDescent="0.3">
      <c r="A210" t="s">
        <v>10</v>
      </c>
      <c r="B210" t="s">
        <v>11</v>
      </c>
      <c r="C210" t="s">
        <v>23</v>
      </c>
      <c r="D210" t="s">
        <v>30</v>
      </c>
      <c r="E210" t="s">
        <v>124</v>
      </c>
      <c r="F210" t="s">
        <v>125</v>
      </c>
      <c r="G210" t="s">
        <v>126</v>
      </c>
      <c r="H210" t="s">
        <v>127</v>
      </c>
      <c r="I210" t="s">
        <v>396</v>
      </c>
      <c r="J210" s="1" t="s">
        <v>30</v>
      </c>
      <c r="K210" s="1" t="s">
        <v>125</v>
      </c>
      <c r="L210" s="1" t="s">
        <v>11</v>
      </c>
      <c r="M210" s="1" t="s">
        <v>10</v>
      </c>
      <c r="N210" s="1" t="s">
        <v>124</v>
      </c>
      <c r="O210" s="1" t="s">
        <v>23</v>
      </c>
      <c r="P210" s="1" t="s">
        <v>127</v>
      </c>
      <c r="Q210" s="1" t="s">
        <v>126</v>
      </c>
    </row>
    <row r="211" spans="1:17" x14ac:dyDescent="0.3">
      <c r="A211" t="s">
        <v>10</v>
      </c>
      <c r="B211" t="s">
        <v>11</v>
      </c>
      <c r="C211" t="s">
        <v>29</v>
      </c>
      <c r="D211" t="s">
        <v>30</v>
      </c>
      <c r="E211" t="s">
        <v>124</v>
      </c>
      <c r="F211" t="s">
        <v>125</v>
      </c>
      <c r="G211" t="s">
        <v>126</v>
      </c>
      <c r="H211" t="s">
        <v>127</v>
      </c>
      <c r="I211" t="s">
        <v>397</v>
      </c>
      <c r="J211" s="1" t="s">
        <v>30</v>
      </c>
      <c r="K211" s="1" t="s">
        <v>125</v>
      </c>
      <c r="L211" s="1" t="s">
        <v>11</v>
      </c>
      <c r="M211" s="1" t="s">
        <v>10</v>
      </c>
      <c r="N211" s="1" t="s">
        <v>124</v>
      </c>
      <c r="O211" s="1" t="s">
        <v>29</v>
      </c>
      <c r="P211" s="1" t="s">
        <v>127</v>
      </c>
      <c r="Q211" s="1" t="s">
        <v>126</v>
      </c>
    </row>
    <row r="212" spans="1:17" x14ac:dyDescent="0.3">
      <c r="A212" t="s">
        <v>10</v>
      </c>
      <c r="B212" t="s">
        <v>16</v>
      </c>
      <c r="C212" t="s">
        <v>17</v>
      </c>
      <c r="D212" t="s">
        <v>22</v>
      </c>
      <c r="E212" t="s">
        <v>23</v>
      </c>
      <c r="F212" t="s">
        <v>29</v>
      </c>
      <c r="G212" t="s">
        <v>30</v>
      </c>
      <c r="H212" t="s">
        <v>124</v>
      </c>
      <c r="I212" t="s">
        <v>398</v>
      </c>
      <c r="J212" s="1" t="s">
        <v>30</v>
      </c>
      <c r="K212" s="1" t="s">
        <v>29</v>
      </c>
      <c r="L212" s="1" t="s">
        <v>22</v>
      </c>
      <c r="M212" s="1" t="s">
        <v>16</v>
      </c>
      <c r="N212" s="1" t="s">
        <v>10</v>
      </c>
      <c r="O212" s="1" t="s">
        <v>23</v>
      </c>
      <c r="P212" s="1" t="s">
        <v>17</v>
      </c>
      <c r="Q212" s="1" t="s">
        <v>124</v>
      </c>
    </row>
    <row r="213" spans="1:17" x14ac:dyDescent="0.3">
      <c r="A213" t="s">
        <v>10</v>
      </c>
      <c r="B213" t="s">
        <v>16</v>
      </c>
      <c r="C213" t="s">
        <v>17</v>
      </c>
      <c r="D213" t="s">
        <v>22</v>
      </c>
      <c r="E213" t="s">
        <v>23</v>
      </c>
      <c r="F213" t="s">
        <v>29</v>
      </c>
      <c r="G213" t="s">
        <v>30</v>
      </c>
      <c r="H213" t="s">
        <v>125</v>
      </c>
      <c r="I213" t="s">
        <v>399</v>
      </c>
      <c r="J213" s="1" t="s">
        <v>30</v>
      </c>
      <c r="K213" s="1" t="s">
        <v>29</v>
      </c>
      <c r="L213" s="1" t="s">
        <v>125</v>
      </c>
      <c r="M213" s="1" t="s">
        <v>16</v>
      </c>
      <c r="N213" s="1" t="s">
        <v>10</v>
      </c>
      <c r="O213" s="1" t="s">
        <v>23</v>
      </c>
      <c r="P213" s="1" t="s">
        <v>17</v>
      </c>
      <c r="Q213" s="1" t="s">
        <v>22</v>
      </c>
    </row>
    <row r="214" spans="1:17" x14ac:dyDescent="0.3">
      <c r="A214" t="s">
        <v>10</v>
      </c>
      <c r="B214" t="s">
        <v>16</v>
      </c>
      <c r="C214" t="s">
        <v>17</v>
      </c>
      <c r="D214" t="s">
        <v>22</v>
      </c>
      <c r="E214" t="s">
        <v>23</v>
      </c>
      <c r="F214" t="s">
        <v>29</v>
      </c>
      <c r="G214" t="s">
        <v>30</v>
      </c>
      <c r="H214" t="s">
        <v>126</v>
      </c>
      <c r="I214" t="s">
        <v>400</v>
      </c>
      <c r="J214" s="1" t="s">
        <v>30</v>
      </c>
      <c r="K214" s="1" t="s">
        <v>29</v>
      </c>
      <c r="L214" s="1" t="s">
        <v>22</v>
      </c>
      <c r="M214" s="1" t="s">
        <v>16</v>
      </c>
      <c r="N214" s="1" t="s">
        <v>10</v>
      </c>
      <c r="O214" s="1" t="s">
        <v>23</v>
      </c>
      <c r="P214" s="1" t="s">
        <v>17</v>
      </c>
      <c r="Q214" s="1" t="s">
        <v>126</v>
      </c>
    </row>
    <row r="215" spans="1:17" x14ac:dyDescent="0.3">
      <c r="A215" t="s">
        <v>10</v>
      </c>
      <c r="B215" t="s">
        <v>16</v>
      </c>
      <c r="C215" t="s">
        <v>17</v>
      </c>
      <c r="D215" t="s">
        <v>22</v>
      </c>
      <c r="E215" t="s">
        <v>23</v>
      </c>
      <c r="F215" t="s">
        <v>29</v>
      </c>
      <c r="G215" t="s">
        <v>30</v>
      </c>
      <c r="H215" t="s">
        <v>127</v>
      </c>
      <c r="I215" t="s">
        <v>401</v>
      </c>
      <c r="J215" s="1" t="s">
        <v>30</v>
      </c>
      <c r="K215" s="1" t="s">
        <v>29</v>
      </c>
      <c r="L215" s="1" t="s">
        <v>23</v>
      </c>
      <c r="M215" s="1" t="s">
        <v>16</v>
      </c>
      <c r="N215" s="1" t="s">
        <v>10</v>
      </c>
      <c r="O215" s="1" t="s">
        <v>17</v>
      </c>
      <c r="P215" s="1" t="s">
        <v>127</v>
      </c>
      <c r="Q215" s="1" t="s">
        <v>22</v>
      </c>
    </row>
    <row r="216" spans="1:17" x14ac:dyDescent="0.3">
      <c r="A216" t="s">
        <v>10</v>
      </c>
      <c r="B216" t="s">
        <v>16</v>
      </c>
      <c r="C216" t="s">
        <v>17</v>
      </c>
      <c r="D216" t="s">
        <v>22</v>
      </c>
      <c r="E216" t="s">
        <v>23</v>
      </c>
      <c r="F216" t="s">
        <v>29</v>
      </c>
      <c r="G216" t="s">
        <v>124</v>
      </c>
      <c r="H216" t="s">
        <v>125</v>
      </c>
      <c r="I216" t="s">
        <v>402</v>
      </c>
      <c r="J216" s="1" t="s">
        <v>16</v>
      </c>
      <c r="K216" s="1" t="s">
        <v>29</v>
      </c>
      <c r="L216" s="1" t="s">
        <v>125</v>
      </c>
      <c r="M216" s="1" t="s">
        <v>17</v>
      </c>
      <c r="N216" s="1" t="s">
        <v>10</v>
      </c>
      <c r="O216" s="1" t="s">
        <v>23</v>
      </c>
      <c r="P216" s="1" t="s">
        <v>22</v>
      </c>
      <c r="Q216" s="1" t="s">
        <v>124</v>
      </c>
    </row>
    <row r="217" spans="1:17" x14ac:dyDescent="0.3">
      <c r="A217" t="s">
        <v>10</v>
      </c>
      <c r="B217" t="s">
        <v>16</v>
      </c>
      <c r="C217" t="s">
        <v>17</v>
      </c>
      <c r="D217" t="s">
        <v>22</v>
      </c>
      <c r="E217" t="s">
        <v>23</v>
      </c>
      <c r="F217" t="s">
        <v>29</v>
      </c>
      <c r="G217" t="s">
        <v>124</v>
      </c>
      <c r="H217" t="s">
        <v>126</v>
      </c>
      <c r="I217" t="s">
        <v>403</v>
      </c>
      <c r="J217" s="1" t="s">
        <v>16</v>
      </c>
      <c r="K217" s="1" t="s">
        <v>29</v>
      </c>
      <c r="L217" s="1" t="s">
        <v>22</v>
      </c>
      <c r="M217" s="1" t="s">
        <v>17</v>
      </c>
      <c r="N217" s="1" t="s">
        <v>10</v>
      </c>
      <c r="O217" s="1" t="s">
        <v>23</v>
      </c>
      <c r="P217" s="1" t="s">
        <v>124</v>
      </c>
      <c r="Q217" s="1" t="s">
        <v>126</v>
      </c>
    </row>
    <row r="218" spans="1:17" x14ac:dyDescent="0.3">
      <c r="A218" t="s">
        <v>10</v>
      </c>
      <c r="B218" t="s">
        <v>16</v>
      </c>
      <c r="C218" t="s">
        <v>17</v>
      </c>
      <c r="D218" t="s">
        <v>22</v>
      </c>
      <c r="E218" t="s">
        <v>23</v>
      </c>
      <c r="F218" t="s">
        <v>29</v>
      </c>
      <c r="G218" t="s">
        <v>124</v>
      </c>
      <c r="H218" t="s">
        <v>127</v>
      </c>
      <c r="I218" t="s">
        <v>404</v>
      </c>
      <c r="J218" s="1" t="s">
        <v>16</v>
      </c>
      <c r="K218" s="1" t="s">
        <v>29</v>
      </c>
      <c r="L218" s="1" t="s">
        <v>22</v>
      </c>
      <c r="M218" s="1" t="s">
        <v>17</v>
      </c>
      <c r="N218" s="1" t="s">
        <v>10</v>
      </c>
      <c r="O218" s="1" t="s">
        <v>23</v>
      </c>
      <c r="P218" s="1" t="s">
        <v>127</v>
      </c>
      <c r="Q218" s="1" t="s">
        <v>124</v>
      </c>
    </row>
    <row r="219" spans="1:17" x14ac:dyDescent="0.3">
      <c r="A219" t="s">
        <v>10</v>
      </c>
      <c r="B219" t="s">
        <v>16</v>
      </c>
      <c r="C219" t="s">
        <v>17</v>
      </c>
      <c r="D219" t="s">
        <v>22</v>
      </c>
      <c r="E219" t="s">
        <v>23</v>
      </c>
      <c r="F219" t="s">
        <v>29</v>
      </c>
      <c r="G219" t="s">
        <v>125</v>
      </c>
      <c r="H219" t="s">
        <v>126</v>
      </c>
      <c r="I219" t="s">
        <v>405</v>
      </c>
      <c r="J219" s="1" t="s">
        <v>16</v>
      </c>
      <c r="K219" s="1" t="s">
        <v>29</v>
      </c>
      <c r="L219" s="1" t="s">
        <v>125</v>
      </c>
      <c r="M219" s="1" t="s">
        <v>17</v>
      </c>
      <c r="N219" s="1" t="s">
        <v>10</v>
      </c>
      <c r="O219" s="1" t="s">
        <v>23</v>
      </c>
      <c r="P219" s="1" t="s">
        <v>22</v>
      </c>
      <c r="Q219" s="1" t="s">
        <v>126</v>
      </c>
    </row>
    <row r="220" spans="1:17" x14ac:dyDescent="0.3">
      <c r="A220" t="s">
        <v>10</v>
      </c>
      <c r="B220" t="s">
        <v>16</v>
      </c>
      <c r="C220" t="s">
        <v>17</v>
      </c>
      <c r="D220" t="s">
        <v>22</v>
      </c>
      <c r="E220" t="s">
        <v>23</v>
      </c>
      <c r="F220" t="s">
        <v>29</v>
      </c>
      <c r="G220" t="s">
        <v>125</v>
      </c>
      <c r="H220" t="s">
        <v>127</v>
      </c>
      <c r="I220" t="s">
        <v>406</v>
      </c>
      <c r="J220" s="1" t="s">
        <v>16</v>
      </c>
      <c r="K220" s="1" t="s">
        <v>29</v>
      </c>
      <c r="L220" s="1" t="s">
        <v>125</v>
      </c>
      <c r="M220" s="1" t="s">
        <v>17</v>
      </c>
      <c r="N220" s="1" t="s">
        <v>10</v>
      </c>
      <c r="O220" s="1" t="s">
        <v>23</v>
      </c>
      <c r="P220" s="1" t="s">
        <v>127</v>
      </c>
      <c r="Q220" s="1" t="s">
        <v>22</v>
      </c>
    </row>
    <row r="221" spans="1:17" x14ac:dyDescent="0.3">
      <c r="A221" t="s">
        <v>10</v>
      </c>
      <c r="B221" t="s">
        <v>16</v>
      </c>
      <c r="C221" t="s">
        <v>17</v>
      </c>
      <c r="D221" t="s">
        <v>22</v>
      </c>
      <c r="E221" t="s">
        <v>23</v>
      </c>
      <c r="F221" t="s">
        <v>29</v>
      </c>
      <c r="G221" t="s">
        <v>126</v>
      </c>
      <c r="H221" t="s">
        <v>127</v>
      </c>
      <c r="I221" t="s">
        <v>407</v>
      </c>
      <c r="J221" s="1" t="s">
        <v>16</v>
      </c>
      <c r="K221" s="1" t="s">
        <v>29</v>
      </c>
      <c r="L221" s="1" t="s">
        <v>22</v>
      </c>
      <c r="M221" s="1" t="s">
        <v>17</v>
      </c>
      <c r="N221" s="1" t="s">
        <v>10</v>
      </c>
      <c r="O221" s="1" t="s">
        <v>23</v>
      </c>
      <c r="P221" s="1" t="s">
        <v>127</v>
      </c>
      <c r="Q221" s="1" t="s">
        <v>126</v>
      </c>
    </row>
    <row r="222" spans="1:17" x14ac:dyDescent="0.3">
      <c r="A222" t="s">
        <v>10</v>
      </c>
      <c r="B222" t="s">
        <v>16</v>
      </c>
      <c r="C222" t="s">
        <v>17</v>
      </c>
      <c r="D222" t="s">
        <v>22</v>
      </c>
      <c r="E222" t="s">
        <v>23</v>
      </c>
      <c r="F222" t="s">
        <v>30</v>
      </c>
      <c r="G222" t="s">
        <v>124</v>
      </c>
      <c r="H222" t="s">
        <v>125</v>
      </c>
      <c r="I222" t="s">
        <v>408</v>
      </c>
      <c r="J222" s="1" t="s">
        <v>30</v>
      </c>
      <c r="K222" s="1" t="s">
        <v>125</v>
      </c>
      <c r="L222" s="1" t="s">
        <v>22</v>
      </c>
      <c r="M222" s="1" t="s">
        <v>16</v>
      </c>
      <c r="N222" s="1" t="s">
        <v>10</v>
      </c>
      <c r="O222" s="1" t="s">
        <v>23</v>
      </c>
      <c r="P222" s="1" t="s">
        <v>17</v>
      </c>
      <c r="Q222" s="1" t="s">
        <v>124</v>
      </c>
    </row>
    <row r="223" spans="1:17" x14ac:dyDescent="0.3">
      <c r="A223" t="s">
        <v>10</v>
      </c>
      <c r="B223" t="s">
        <v>16</v>
      </c>
      <c r="C223" t="s">
        <v>17</v>
      </c>
      <c r="D223" t="s">
        <v>22</v>
      </c>
      <c r="E223" t="s">
        <v>23</v>
      </c>
      <c r="F223" t="s">
        <v>30</v>
      </c>
      <c r="G223" t="s">
        <v>124</v>
      </c>
      <c r="H223" t="s">
        <v>126</v>
      </c>
      <c r="I223" t="s">
        <v>409</v>
      </c>
      <c r="J223" s="1" t="s">
        <v>30</v>
      </c>
      <c r="K223" s="1" t="s">
        <v>22</v>
      </c>
      <c r="L223" s="1" t="s">
        <v>23</v>
      </c>
      <c r="M223" s="1" t="s">
        <v>16</v>
      </c>
      <c r="N223" s="1" t="s">
        <v>10</v>
      </c>
      <c r="O223" s="1" t="s">
        <v>17</v>
      </c>
      <c r="P223" s="1" t="s">
        <v>124</v>
      </c>
      <c r="Q223" s="1" t="s">
        <v>126</v>
      </c>
    </row>
    <row r="224" spans="1:17" x14ac:dyDescent="0.3">
      <c r="A224" t="s">
        <v>10</v>
      </c>
      <c r="B224" t="s">
        <v>16</v>
      </c>
      <c r="C224" t="s">
        <v>17</v>
      </c>
      <c r="D224" t="s">
        <v>22</v>
      </c>
      <c r="E224" t="s">
        <v>23</v>
      </c>
      <c r="F224" t="s">
        <v>30</v>
      </c>
      <c r="G224" t="s">
        <v>124</v>
      </c>
      <c r="H224" t="s">
        <v>127</v>
      </c>
      <c r="I224" t="s">
        <v>410</v>
      </c>
      <c r="J224" s="1" t="s">
        <v>30</v>
      </c>
      <c r="K224" s="1" t="s">
        <v>22</v>
      </c>
      <c r="L224" s="1" t="s">
        <v>23</v>
      </c>
      <c r="M224" s="1" t="s">
        <v>16</v>
      </c>
      <c r="N224" s="1" t="s">
        <v>10</v>
      </c>
      <c r="O224" s="1" t="s">
        <v>17</v>
      </c>
      <c r="P224" s="1" t="s">
        <v>127</v>
      </c>
      <c r="Q224" s="1" t="s">
        <v>124</v>
      </c>
    </row>
    <row r="225" spans="1:17" x14ac:dyDescent="0.3">
      <c r="A225" t="s">
        <v>10</v>
      </c>
      <c r="B225" t="s">
        <v>16</v>
      </c>
      <c r="C225" t="s">
        <v>17</v>
      </c>
      <c r="D225" t="s">
        <v>22</v>
      </c>
      <c r="E225" t="s">
        <v>23</v>
      </c>
      <c r="F225" t="s">
        <v>30</v>
      </c>
      <c r="G225" t="s">
        <v>125</v>
      </c>
      <c r="H225" t="s">
        <v>126</v>
      </c>
      <c r="I225" t="s">
        <v>411</v>
      </c>
      <c r="J225" s="1" t="s">
        <v>30</v>
      </c>
      <c r="K225" s="1" t="s">
        <v>125</v>
      </c>
      <c r="L225" s="1" t="s">
        <v>22</v>
      </c>
      <c r="M225" s="1" t="s">
        <v>16</v>
      </c>
      <c r="N225" s="1" t="s">
        <v>10</v>
      </c>
      <c r="O225" s="1" t="s">
        <v>23</v>
      </c>
      <c r="P225" s="1" t="s">
        <v>17</v>
      </c>
      <c r="Q225" s="1" t="s">
        <v>126</v>
      </c>
    </row>
    <row r="226" spans="1:17" x14ac:dyDescent="0.3">
      <c r="A226" t="s">
        <v>10</v>
      </c>
      <c r="B226" t="s">
        <v>16</v>
      </c>
      <c r="C226" t="s">
        <v>17</v>
      </c>
      <c r="D226" t="s">
        <v>22</v>
      </c>
      <c r="E226" t="s">
        <v>23</v>
      </c>
      <c r="F226" t="s">
        <v>30</v>
      </c>
      <c r="G226" t="s">
        <v>125</v>
      </c>
      <c r="H226" t="s">
        <v>127</v>
      </c>
      <c r="I226" t="s">
        <v>412</v>
      </c>
      <c r="J226" s="1" t="s">
        <v>30</v>
      </c>
      <c r="K226" s="1" t="s">
        <v>125</v>
      </c>
      <c r="L226" s="1" t="s">
        <v>23</v>
      </c>
      <c r="M226" s="1" t="s">
        <v>16</v>
      </c>
      <c r="N226" s="1" t="s">
        <v>10</v>
      </c>
      <c r="O226" s="1" t="s">
        <v>17</v>
      </c>
      <c r="P226" s="1" t="s">
        <v>127</v>
      </c>
      <c r="Q226" s="1" t="s">
        <v>22</v>
      </c>
    </row>
    <row r="227" spans="1:17" x14ac:dyDescent="0.3">
      <c r="A227" t="s">
        <v>10</v>
      </c>
      <c r="B227" t="s">
        <v>16</v>
      </c>
      <c r="C227" t="s">
        <v>17</v>
      </c>
      <c r="D227" t="s">
        <v>22</v>
      </c>
      <c r="E227" t="s">
        <v>23</v>
      </c>
      <c r="F227" t="s">
        <v>30</v>
      </c>
      <c r="G227" t="s">
        <v>126</v>
      </c>
      <c r="H227" t="s">
        <v>127</v>
      </c>
      <c r="I227" t="s">
        <v>413</v>
      </c>
      <c r="J227" s="1" t="s">
        <v>30</v>
      </c>
      <c r="K227" s="1" t="s">
        <v>22</v>
      </c>
      <c r="L227" s="1" t="s">
        <v>23</v>
      </c>
      <c r="M227" s="1" t="s">
        <v>16</v>
      </c>
      <c r="N227" s="1" t="s">
        <v>10</v>
      </c>
      <c r="O227" s="1" t="s">
        <v>17</v>
      </c>
      <c r="P227" s="1" t="s">
        <v>127</v>
      </c>
      <c r="Q227" s="1" t="s">
        <v>126</v>
      </c>
    </row>
    <row r="228" spans="1:17" x14ac:dyDescent="0.3">
      <c r="A228" t="s">
        <v>10</v>
      </c>
      <c r="B228" t="s">
        <v>16</v>
      </c>
      <c r="C228" t="s">
        <v>17</v>
      </c>
      <c r="D228" t="s">
        <v>22</v>
      </c>
      <c r="E228" t="s">
        <v>23</v>
      </c>
      <c r="F228" t="s">
        <v>124</v>
      </c>
      <c r="G228" t="s">
        <v>125</v>
      </c>
      <c r="H228" t="s">
        <v>126</v>
      </c>
      <c r="I228" t="s">
        <v>414</v>
      </c>
      <c r="J228" s="1" t="s">
        <v>16</v>
      </c>
      <c r="K228" s="1" t="s">
        <v>125</v>
      </c>
      <c r="L228" s="1" t="s">
        <v>22</v>
      </c>
      <c r="M228" s="1" t="s">
        <v>17</v>
      </c>
      <c r="N228" s="1" t="s">
        <v>10</v>
      </c>
      <c r="O228" s="1" t="s">
        <v>23</v>
      </c>
      <c r="P228" s="1" t="s">
        <v>124</v>
      </c>
      <c r="Q228" s="1" t="s">
        <v>126</v>
      </c>
    </row>
    <row r="229" spans="1:17" x14ac:dyDescent="0.3">
      <c r="A229" t="s">
        <v>10</v>
      </c>
      <c r="B229" t="s">
        <v>16</v>
      </c>
      <c r="C229" t="s">
        <v>17</v>
      </c>
      <c r="D229" t="s">
        <v>22</v>
      </c>
      <c r="E229" t="s">
        <v>23</v>
      </c>
      <c r="F229" t="s">
        <v>124</v>
      </c>
      <c r="G229" t="s">
        <v>125</v>
      </c>
      <c r="H229" t="s">
        <v>127</v>
      </c>
      <c r="I229" t="s">
        <v>415</v>
      </c>
      <c r="J229" s="1" t="s">
        <v>16</v>
      </c>
      <c r="K229" s="1" t="s">
        <v>125</v>
      </c>
      <c r="L229" s="1" t="s">
        <v>22</v>
      </c>
      <c r="M229" s="1" t="s">
        <v>17</v>
      </c>
      <c r="N229" s="1" t="s">
        <v>10</v>
      </c>
      <c r="O229" s="1" t="s">
        <v>23</v>
      </c>
      <c r="P229" s="1" t="s">
        <v>127</v>
      </c>
      <c r="Q229" s="1" t="s">
        <v>124</v>
      </c>
    </row>
    <row r="230" spans="1:17" x14ac:dyDescent="0.3">
      <c r="A230" t="s">
        <v>10</v>
      </c>
      <c r="B230" t="s">
        <v>16</v>
      </c>
      <c r="C230" t="s">
        <v>17</v>
      </c>
      <c r="D230" t="s">
        <v>22</v>
      </c>
      <c r="E230" t="s">
        <v>23</v>
      </c>
      <c r="F230" t="s">
        <v>124</v>
      </c>
      <c r="G230" t="s">
        <v>126</v>
      </c>
      <c r="H230" t="s">
        <v>127</v>
      </c>
      <c r="I230" t="s">
        <v>416</v>
      </c>
      <c r="J230" s="1" t="s">
        <v>16</v>
      </c>
      <c r="K230" s="1" t="s">
        <v>22</v>
      </c>
      <c r="L230" s="1" t="s">
        <v>124</v>
      </c>
      <c r="M230" s="1" t="s">
        <v>17</v>
      </c>
      <c r="N230" s="1" t="s">
        <v>10</v>
      </c>
      <c r="O230" s="1" t="s">
        <v>23</v>
      </c>
      <c r="P230" s="1" t="s">
        <v>127</v>
      </c>
      <c r="Q230" s="1" t="s">
        <v>126</v>
      </c>
    </row>
    <row r="231" spans="1:17" x14ac:dyDescent="0.3">
      <c r="A231" t="s">
        <v>10</v>
      </c>
      <c r="B231" t="s">
        <v>16</v>
      </c>
      <c r="C231" t="s">
        <v>17</v>
      </c>
      <c r="D231" t="s">
        <v>22</v>
      </c>
      <c r="E231" t="s">
        <v>23</v>
      </c>
      <c r="F231" t="s">
        <v>125</v>
      </c>
      <c r="G231" t="s">
        <v>126</v>
      </c>
      <c r="H231" t="s">
        <v>127</v>
      </c>
      <c r="I231" t="s">
        <v>417</v>
      </c>
      <c r="J231" s="1" t="s">
        <v>16</v>
      </c>
      <c r="K231" s="1" t="s">
        <v>125</v>
      </c>
      <c r="L231" s="1" t="s">
        <v>22</v>
      </c>
      <c r="M231" s="1" t="s">
        <v>17</v>
      </c>
      <c r="N231" s="1" t="s">
        <v>10</v>
      </c>
      <c r="O231" s="1" t="s">
        <v>23</v>
      </c>
      <c r="P231" s="1" t="s">
        <v>127</v>
      </c>
      <c r="Q231" s="1" t="s">
        <v>126</v>
      </c>
    </row>
    <row r="232" spans="1:17" x14ac:dyDescent="0.3">
      <c r="A232" t="s">
        <v>10</v>
      </c>
      <c r="B232" t="s">
        <v>16</v>
      </c>
      <c r="C232" t="s">
        <v>17</v>
      </c>
      <c r="D232" t="s">
        <v>22</v>
      </c>
      <c r="E232" t="s">
        <v>29</v>
      </c>
      <c r="F232" t="s">
        <v>30</v>
      </c>
      <c r="G232" t="s">
        <v>124</v>
      </c>
      <c r="H232" t="s">
        <v>125</v>
      </c>
      <c r="I232" t="s">
        <v>418</v>
      </c>
      <c r="J232" s="1" t="s">
        <v>30</v>
      </c>
      <c r="K232" s="1" t="s">
        <v>29</v>
      </c>
      <c r="L232" s="1" t="s">
        <v>125</v>
      </c>
      <c r="M232" s="1" t="s">
        <v>16</v>
      </c>
      <c r="N232" s="1" t="s">
        <v>10</v>
      </c>
      <c r="O232" s="1" t="s">
        <v>17</v>
      </c>
      <c r="P232" s="1" t="s">
        <v>22</v>
      </c>
      <c r="Q232" s="1" t="s">
        <v>124</v>
      </c>
    </row>
    <row r="233" spans="1:17" x14ac:dyDescent="0.3">
      <c r="A233" t="s">
        <v>10</v>
      </c>
      <c r="B233" t="s">
        <v>16</v>
      </c>
      <c r="C233" t="s">
        <v>17</v>
      </c>
      <c r="D233" t="s">
        <v>22</v>
      </c>
      <c r="E233" t="s">
        <v>29</v>
      </c>
      <c r="F233" t="s">
        <v>30</v>
      </c>
      <c r="G233" t="s">
        <v>124</v>
      </c>
      <c r="H233" t="s">
        <v>126</v>
      </c>
      <c r="I233" t="s">
        <v>419</v>
      </c>
      <c r="J233" s="1" t="s">
        <v>30</v>
      </c>
      <c r="K233" s="1" t="s">
        <v>29</v>
      </c>
      <c r="L233" s="1" t="s">
        <v>22</v>
      </c>
      <c r="M233" s="1" t="s">
        <v>16</v>
      </c>
      <c r="N233" s="1" t="s">
        <v>10</v>
      </c>
      <c r="O233" s="1" t="s">
        <v>17</v>
      </c>
      <c r="P233" s="1" t="s">
        <v>124</v>
      </c>
      <c r="Q233" s="1" t="s">
        <v>126</v>
      </c>
    </row>
    <row r="234" spans="1:17" x14ac:dyDescent="0.3">
      <c r="A234" t="s">
        <v>10</v>
      </c>
      <c r="B234" t="s">
        <v>16</v>
      </c>
      <c r="C234" t="s">
        <v>17</v>
      </c>
      <c r="D234" t="s">
        <v>22</v>
      </c>
      <c r="E234" t="s">
        <v>29</v>
      </c>
      <c r="F234" t="s">
        <v>30</v>
      </c>
      <c r="G234" t="s">
        <v>124</v>
      </c>
      <c r="H234" t="s">
        <v>127</v>
      </c>
      <c r="I234" t="s">
        <v>420</v>
      </c>
      <c r="J234" s="1" t="s">
        <v>30</v>
      </c>
      <c r="K234" s="1" t="s">
        <v>29</v>
      </c>
      <c r="L234" s="1" t="s">
        <v>22</v>
      </c>
      <c r="M234" s="1" t="s">
        <v>16</v>
      </c>
      <c r="N234" s="1" t="s">
        <v>10</v>
      </c>
      <c r="O234" s="1" t="s">
        <v>17</v>
      </c>
      <c r="P234" s="1" t="s">
        <v>127</v>
      </c>
      <c r="Q234" s="1" t="s">
        <v>124</v>
      </c>
    </row>
    <row r="235" spans="1:17" x14ac:dyDescent="0.3">
      <c r="A235" t="s">
        <v>10</v>
      </c>
      <c r="B235" t="s">
        <v>16</v>
      </c>
      <c r="C235" t="s">
        <v>17</v>
      </c>
      <c r="D235" t="s">
        <v>22</v>
      </c>
      <c r="E235" t="s">
        <v>29</v>
      </c>
      <c r="F235" t="s">
        <v>30</v>
      </c>
      <c r="G235" t="s">
        <v>125</v>
      </c>
      <c r="H235" t="s">
        <v>126</v>
      </c>
      <c r="I235" t="s">
        <v>421</v>
      </c>
      <c r="J235" s="1" t="s">
        <v>30</v>
      </c>
      <c r="K235" s="1" t="s">
        <v>29</v>
      </c>
      <c r="L235" s="1" t="s">
        <v>125</v>
      </c>
      <c r="M235" s="1" t="s">
        <v>16</v>
      </c>
      <c r="N235" s="1" t="s">
        <v>10</v>
      </c>
      <c r="O235" s="1" t="s">
        <v>17</v>
      </c>
      <c r="P235" s="1" t="s">
        <v>22</v>
      </c>
      <c r="Q235" s="1" t="s">
        <v>126</v>
      </c>
    </row>
    <row r="236" spans="1:17" x14ac:dyDescent="0.3">
      <c r="A236" t="s">
        <v>10</v>
      </c>
      <c r="B236" t="s">
        <v>16</v>
      </c>
      <c r="C236" t="s">
        <v>17</v>
      </c>
      <c r="D236" t="s">
        <v>22</v>
      </c>
      <c r="E236" t="s">
        <v>29</v>
      </c>
      <c r="F236" t="s">
        <v>30</v>
      </c>
      <c r="G236" t="s">
        <v>125</v>
      </c>
      <c r="H236" t="s">
        <v>127</v>
      </c>
      <c r="I236" t="s">
        <v>422</v>
      </c>
      <c r="J236" s="1" t="s">
        <v>30</v>
      </c>
      <c r="K236" s="1" t="s">
        <v>29</v>
      </c>
      <c r="L236" s="1" t="s">
        <v>125</v>
      </c>
      <c r="M236" s="1" t="s">
        <v>16</v>
      </c>
      <c r="N236" s="1" t="s">
        <v>10</v>
      </c>
      <c r="O236" s="1" t="s">
        <v>17</v>
      </c>
      <c r="P236" s="1" t="s">
        <v>127</v>
      </c>
      <c r="Q236" s="1" t="s">
        <v>22</v>
      </c>
    </row>
    <row r="237" spans="1:17" x14ac:dyDescent="0.3">
      <c r="A237" t="s">
        <v>10</v>
      </c>
      <c r="B237" t="s">
        <v>16</v>
      </c>
      <c r="C237" t="s">
        <v>17</v>
      </c>
      <c r="D237" t="s">
        <v>22</v>
      </c>
      <c r="E237" t="s">
        <v>29</v>
      </c>
      <c r="F237" t="s">
        <v>30</v>
      </c>
      <c r="G237" t="s">
        <v>126</v>
      </c>
      <c r="H237" t="s">
        <v>127</v>
      </c>
      <c r="I237" t="s">
        <v>423</v>
      </c>
      <c r="J237" s="1" t="s">
        <v>30</v>
      </c>
      <c r="K237" s="1" t="s">
        <v>29</v>
      </c>
      <c r="L237" s="1" t="s">
        <v>22</v>
      </c>
      <c r="M237" s="1" t="s">
        <v>16</v>
      </c>
      <c r="N237" s="1" t="s">
        <v>10</v>
      </c>
      <c r="O237" s="1" t="s">
        <v>17</v>
      </c>
      <c r="P237" s="1" t="s">
        <v>127</v>
      </c>
      <c r="Q237" s="1" t="s">
        <v>126</v>
      </c>
    </row>
    <row r="238" spans="1:17" x14ac:dyDescent="0.3">
      <c r="A238" t="s">
        <v>10</v>
      </c>
      <c r="B238" t="s">
        <v>16</v>
      </c>
      <c r="C238" t="s">
        <v>17</v>
      </c>
      <c r="D238" t="s">
        <v>22</v>
      </c>
      <c r="E238" t="s">
        <v>29</v>
      </c>
      <c r="F238" t="s">
        <v>124</v>
      </c>
      <c r="G238" t="s">
        <v>125</v>
      </c>
      <c r="H238" t="s">
        <v>126</v>
      </c>
      <c r="I238" t="s">
        <v>424</v>
      </c>
      <c r="J238" s="1" t="s">
        <v>22</v>
      </c>
      <c r="K238" s="1" t="s">
        <v>29</v>
      </c>
      <c r="L238" s="1" t="s">
        <v>125</v>
      </c>
      <c r="M238" s="1" t="s">
        <v>16</v>
      </c>
      <c r="N238" s="1" t="s">
        <v>10</v>
      </c>
      <c r="O238" s="1" t="s">
        <v>17</v>
      </c>
      <c r="P238" s="1" t="s">
        <v>124</v>
      </c>
      <c r="Q238" s="1" t="s">
        <v>126</v>
      </c>
    </row>
    <row r="239" spans="1:17" x14ac:dyDescent="0.3">
      <c r="A239" t="s">
        <v>10</v>
      </c>
      <c r="B239" t="s">
        <v>16</v>
      </c>
      <c r="C239" t="s">
        <v>17</v>
      </c>
      <c r="D239" t="s">
        <v>22</v>
      </c>
      <c r="E239" t="s">
        <v>29</v>
      </c>
      <c r="F239" t="s">
        <v>124</v>
      </c>
      <c r="G239" t="s">
        <v>125</v>
      </c>
      <c r="H239" t="s">
        <v>127</v>
      </c>
      <c r="I239" t="s">
        <v>425</v>
      </c>
      <c r="J239" s="1" t="s">
        <v>22</v>
      </c>
      <c r="K239" s="1" t="s">
        <v>29</v>
      </c>
      <c r="L239" s="1" t="s">
        <v>125</v>
      </c>
      <c r="M239" s="1" t="s">
        <v>16</v>
      </c>
      <c r="N239" s="1" t="s">
        <v>10</v>
      </c>
      <c r="O239" s="1" t="s">
        <v>17</v>
      </c>
      <c r="P239" s="1" t="s">
        <v>127</v>
      </c>
      <c r="Q239" s="1" t="s">
        <v>124</v>
      </c>
    </row>
    <row r="240" spans="1:17" x14ac:dyDescent="0.3">
      <c r="A240" t="s">
        <v>10</v>
      </c>
      <c r="B240" t="s">
        <v>16</v>
      </c>
      <c r="C240" t="s">
        <v>17</v>
      </c>
      <c r="D240" t="s">
        <v>22</v>
      </c>
      <c r="E240" t="s">
        <v>29</v>
      </c>
      <c r="F240" t="s">
        <v>124</v>
      </c>
      <c r="G240" t="s">
        <v>126</v>
      </c>
      <c r="H240" t="s">
        <v>127</v>
      </c>
      <c r="I240" t="s">
        <v>426</v>
      </c>
      <c r="J240" s="1" t="s">
        <v>22</v>
      </c>
      <c r="K240" s="1" t="s">
        <v>29</v>
      </c>
      <c r="L240" s="1" t="s">
        <v>124</v>
      </c>
      <c r="M240" s="1" t="s">
        <v>16</v>
      </c>
      <c r="N240" s="1" t="s">
        <v>10</v>
      </c>
      <c r="O240" s="1" t="s">
        <v>17</v>
      </c>
      <c r="P240" s="1" t="s">
        <v>127</v>
      </c>
      <c r="Q240" s="1" t="s">
        <v>126</v>
      </c>
    </row>
    <row r="241" spans="1:17" x14ac:dyDescent="0.3">
      <c r="A241" t="s">
        <v>10</v>
      </c>
      <c r="B241" t="s">
        <v>16</v>
      </c>
      <c r="C241" t="s">
        <v>17</v>
      </c>
      <c r="D241" t="s">
        <v>22</v>
      </c>
      <c r="E241" t="s">
        <v>29</v>
      </c>
      <c r="F241" t="s">
        <v>125</v>
      </c>
      <c r="G241" t="s">
        <v>126</v>
      </c>
      <c r="H241" t="s">
        <v>127</v>
      </c>
      <c r="I241" t="s">
        <v>427</v>
      </c>
      <c r="J241" s="1" t="s">
        <v>22</v>
      </c>
      <c r="K241" s="1" t="s">
        <v>29</v>
      </c>
      <c r="L241" s="1" t="s">
        <v>125</v>
      </c>
      <c r="M241" s="1" t="s">
        <v>16</v>
      </c>
      <c r="N241" s="1" t="s">
        <v>10</v>
      </c>
      <c r="O241" s="1" t="s">
        <v>17</v>
      </c>
      <c r="P241" s="1" t="s">
        <v>127</v>
      </c>
      <c r="Q241" s="1" t="s">
        <v>126</v>
      </c>
    </row>
    <row r="242" spans="1:17" x14ac:dyDescent="0.3">
      <c r="A242" t="s">
        <v>10</v>
      </c>
      <c r="B242" t="s">
        <v>16</v>
      </c>
      <c r="C242" t="s">
        <v>17</v>
      </c>
      <c r="D242" t="s">
        <v>22</v>
      </c>
      <c r="E242" t="s">
        <v>30</v>
      </c>
      <c r="F242" t="s">
        <v>124</v>
      </c>
      <c r="G242" t="s">
        <v>125</v>
      </c>
      <c r="H242" t="s">
        <v>126</v>
      </c>
      <c r="I242" t="s">
        <v>428</v>
      </c>
      <c r="J242" s="1" t="s">
        <v>30</v>
      </c>
      <c r="K242" s="1" t="s">
        <v>125</v>
      </c>
      <c r="L242" s="1" t="s">
        <v>22</v>
      </c>
      <c r="M242" s="1" t="s">
        <v>16</v>
      </c>
      <c r="N242" s="1" t="s">
        <v>10</v>
      </c>
      <c r="O242" s="1" t="s">
        <v>17</v>
      </c>
      <c r="P242" s="1" t="s">
        <v>124</v>
      </c>
      <c r="Q242" s="1" t="s">
        <v>126</v>
      </c>
    </row>
    <row r="243" spans="1:17" x14ac:dyDescent="0.3">
      <c r="A243" t="s">
        <v>10</v>
      </c>
      <c r="B243" t="s">
        <v>16</v>
      </c>
      <c r="C243" t="s">
        <v>17</v>
      </c>
      <c r="D243" t="s">
        <v>22</v>
      </c>
      <c r="E243" t="s">
        <v>30</v>
      </c>
      <c r="F243" t="s">
        <v>124</v>
      </c>
      <c r="G243" t="s">
        <v>125</v>
      </c>
      <c r="H243" t="s">
        <v>127</v>
      </c>
      <c r="I243" t="s">
        <v>429</v>
      </c>
      <c r="J243" s="1" t="s">
        <v>30</v>
      </c>
      <c r="K243" s="1" t="s">
        <v>125</v>
      </c>
      <c r="L243" s="1" t="s">
        <v>22</v>
      </c>
      <c r="M243" s="1" t="s">
        <v>16</v>
      </c>
      <c r="N243" s="1" t="s">
        <v>10</v>
      </c>
      <c r="O243" s="1" t="s">
        <v>17</v>
      </c>
      <c r="P243" s="1" t="s">
        <v>127</v>
      </c>
      <c r="Q243" s="1" t="s">
        <v>124</v>
      </c>
    </row>
    <row r="244" spans="1:17" x14ac:dyDescent="0.3">
      <c r="A244" t="s">
        <v>10</v>
      </c>
      <c r="B244" t="s">
        <v>16</v>
      </c>
      <c r="C244" t="s">
        <v>17</v>
      </c>
      <c r="D244" t="s">
        <v>22</v>
      </c>
      <c r="E244" t="s">
        <v>30</v>
      </c>
      <c r="F244" t="s">
        <v>124</v>
      </c>
      <c r="G244" t="s">
        <v>126</v>
      </c>
      <c r="H244" t="s">
        <v>127</v>
      </c>
      <c r="I244" t="s">
        <v>430</v>
      </c>
      <c r="J244" s="1" t="s">
        <v>30</v>
      </c>
      <c r="K244" s="1" t="s">
        <v>22</v>
      </c>
      <c r="L244" s="1" t="s">
        <v>124</v>
      </c>
      <c r="M244" s="1" t="s">
        <v>16</v>
      </c>
      <c r="N244" s="1" t="s">
        <v>10</v>
      </c>
      <c r="O244" s="1" t="s">
        <v>17</v>
      </c>
      <c r="P244" s="1" t="s">
        <v>127</v>
      </c>
      <c r="Q244" s="1" t="s">
        <v>126</v>
      </c>
    </row>
    <row r="245" spans="1:17" x14ac:dyDescent="0.3">
      <c r="A245" t="s">
        <v>10</v>
      </c>
      <c r="B245" t="s">
        <v>16</v>
      </c>
      <c r="C245" t="s">
        <v>17</v>
      </c>
      <c r="D245" t="s">
        <v>22</v>
      </c>
      <c r="E245" t="s">
        <v>30</v>
      </c>
      <c r="F245" t="s">
        <v>125</v>
      </c>
      <c r="G245" t="s">
        <v>126</v>
      </c>
      <c r="H245" t="s">
        <v>127</v>
      </c>
      <c r="I245" t="s">
        <v>431</v>
      </c>
      <c r="J245" s="1" t="s">
        <v>30</v>
      </c>
      <c r="K245" s="1" t="s">
        <v>125</v>
      </c>
      <c r="L245" s="1" t="s">
        <v>22</v>
      </c>
      <c r="M245" s="1" t="s">
        <v>16</v>
      </c>
      <c r="N245" s="1" t="s">
        <v>10</v>
      </c>
      <c r="O245" s="1" t="s">
        <v>17</v>
      </c>
      <c r="P245" s="1" t="s">
        <v>127</v>
      </c>
      <c r="Q245" s="1" t="s">
        <v>126</v>
      </c>
    </row>
    <row r="246" spans="1:17" x14ac:dyDescent="0.3">
      <c r="A246" t="s">
        <v>10</v>
      </c>
      <c r="B246" t="s">
        <v>16</v>
      </c>
      <c r="C246" t="s">
        <v>17</v>
      </c>
      <c r="D246" t="s">
        <v>22</v>
      </c>
      <c r="E246" t="s">
        <v>124</v>
      </c>
      <c r="F246" t="s">
        <v>125</v>
      </c>
      <c r="G246" t="s">
        <v>126</v>
      </c>
      <c r="H246" t="s">
        <v>127</v>
      </c>
      <c r="I246" t="s">
        <v>432</v>
      </c>
      <c r="J246" s="1" t="s">
        <v>22</v>
      </c>
      <c r="K246" s="1" t="s">
        <v>125</v>
      </c>
      <c r="L246" s="1" t="s">
        <v>124</v>
      </c>
      <c r="M246" s="1" t="s">
        <v>16</v>
      </c>
      <c r="N246" s="1" t="s">
        <v>10</v>
      </c>
      <c r="O246" s="1" t="s">
        <v>17</v>
      </c>
      <c r="P246" s="1" t="s">
        <v>127</v>
      </c>
      <c r="Q246" s="1" t="s">
        <v>126</v>
      </c>
    </row>
    <row r="247" spans="1:17" x14ac:dyDescent="0.3">
      <c r="A247" t="s">
        <v>10</v>
      </c>
      <c r="B247" t="s">
        <v>16</v>
      </c>
      <c r="C247" t="s">
        <v>17</v>
      </c>
      <c r="D247" t="s">
        <v>23</v>
      </c>
      <c r="E247" t="s">
        <v>29</v>
      </c>
      <c r="F247" t="s">
        <v>30</v>
      </c>
      <c r="G247" t="s">
        <v>124</v>
      </c>
      <c r="H247" t="s">
        <v>125</v>
      </c>
      <c r="I247" t="s">
        <v>433</v>
      </c>
      <c r="J247" s="1" t="s">
        <v>30</v>
      </c>
      <c r="K247" s="1" t="s">
        <v>29</v>
      </c>
      <c r="L247" s="1" t="s">
        <v>125</v>
      </c>
      <c r="M247" s="1" t="s">
        <v>16</v>
      </c>
      <c r="N247" s="1" t="s">
        <v>10</v>
      </c>
      <c r="O247" s="1" t="s">
        <v>23</v>
      </c>
      <c r="P247" s="1" t="s">
        <v>17</v>
      </c>
      <c r="Q247" s="1" t="s">
        <v>124</v>
      </c>
    </row>
    <row r="248" spans="1:17" x14ac:dyDescent="0.3">
      <c r="A248" t="s">
        <v>10</v>
      </c>
      <c r="B248" t="s">
        <v>16</v>
      </c>
      <c r="C248" t="s">
        <v>17</v>
      </c>
      <c r="D248" t="s">
        <v>23</v>
      </c>
      <c r="E248" t="s">
        <v>29</v>
      </c>
      <c r="F248" t="s">
        <v>30</v>
      </c>
      <c r="G248" t="s">
        <v>124</v>
      </c>
      <c r="H248" t="s">
        <v>126</v>
      </c>
      <c r="I248" t="s">
        <v>434</v>
      </c>
      <c r="J248" s="1" t="s">
        <v>30</v>
      </c>
      <c r="K248" s="1" t="s">
        <v>29</v>
      </c>
      <c r="L248" s="1" t="s">
        <v>23</v>
      </c>
      <c r="M248" s="1" t="s">
        <v>16</v>
      </c>
      <c r="N248" s="1" t="s">
        <v>10</v>
      </c>
      <c r="O248" s="1" t="s">
        <v>17</v>
      </c>
      <c r="P248" s="1" t="s">
        <v>124</v>
      </c>
      <c r="Q248" s="1" t="s">
        <v>126</v>
      </c>
    </row>
    <row r="249" spans="1:17" x14ac:dyDescent="0.3">
      <c r="A249" t="s">
        <v>10</v>
      </c>
      <c r="B249" t="s">
        <v>16</v>
      </c>
      <c r="C249" t="s">
        <v>17</v>
      </c>
      <c r="D249" t="s">
        <v>23</v>
      </c>
      <c r="E249" t="s">
        <v>29</v>
      </c>
      <c r="F249" t="s">
        <v>30</v>
      </c>
      <c r="G249" t="s">
        <v>124</v>
      </c>
      <c r="H249" t="s">
        <v>127</v>
      </c>
      <c r="I249" t="s">
        <v>435</v>
      </c>
      <c r="J249" s="1" t="s">
        <v>30</v>
      </c>
      <c r="K249" s="1" t="s">
        <v>29</v>
      </c>
      <c r="L249" s="1" t="s">
        <v>23</v>
      </c>
      <c r="M249" s="1" t="s">
        <v>16</v>
      </c>
      <c r="N249" s="1" t="s">
        <v>10</v>
      </c>
      <c r="O249" s="1" t="s">
        <v>17</v>
      </c>
      <c r="P249" s="1" t="s">
        <v>127</v>
      </c>
      <c r="Q249" s="1" t="s">
        <v>124</v>
      </c>
    </row>
    <row r="250" spans="1:17" x14ac:dyDescent="0.3">
      <c r="A250" t="s">
        <v>10</v>
      </c>
      <c r="B250" t="s">
        <v>16</v>
      </c>
      <c r="C250" t="s">
        <v>17</v>
      </c>
      <c r="D250" t="s">
        <v>23</v>
      </c>
      <c r="E250" t="s">
        <v>29</v>
      </c>
      <c r="F250" t="s">
        <v>30</v>
      </c>
      <c r="G250" t="s">
        <v>125</v>
      </c>
      <c r="H250" t="s">
        <v>126</v>
      </c>
      <c r="I250" t="s">
        <v>436</v>
      </c>
      <c r="J250" s="1" t="s">
        <v>30</v>
      </c>
      <c r="K250" s="1" t="s">
        <v>29</v>
      </c>
      <c r="L250" s="1" t="s">
        <v>125</v>
      </c>
      <c r="M250" s="1" t="s">
        <v>16</v>
      </c>
      <c r="N250" s="1" t="s">
        <v>10</v>
      </c>
      <c r="O250" s="1" t="s">
        <v>23</v>
      </c>
      <c r="P250" s="1" t="s">
        <v>17</v>
      </c>
      <c r="Q250" s="1" t="s">
        <v>126</v>
      </c>
    </row>
    <row r="251" spans="1:17" x14ac:dyDescent="0.3">
      <c r="A251" t="s">
        <v>10</v>
      </c>
      <c r="B251" t="s">
        <v>16</v>
      </c>
      <c r="C251" t="s">
        <v>17</v>
      </c>
      <c r="D251" t="s">
        <v>23</v>
      </c>
      <c r="E251" t="s">
        <v>29</v>
      </c>
      <c r="F251" t="s">
        <v>30</v>
      </c>
      <c r="G251" t="s">
        <v>125</v>
      </c>
      <c r="H251" t="s">
        <v>127</v>
      </c>
      <c r="I251" t="s">
        <v>437</v>
      </c>
      <c r="J251" s="1" t="s">
        <v>16</v>
      </c>
      <c r="K251" s="1" t="s">
        <v>29</v>
      </c>
      <c r="L251" s="1" t="s">
        <v>125</v>
      </c>
      <c r="M251" s="1" t="s">
        <v>17</v>
      </c>
      <c r="N251" s="1" t="s">
        <v>10</v>
      </c>
      <c r="O251" s="1" t="s">
        <v>23</v>
      </c>
      <c r="P251" s="1" t="s">
        <v>127</v>
      </c>
      <c r="Q251" s="1" t="s">
        <v>30</v>
      </c>
    </row>
    <row r="252" spans="1:17" x14ac:dyDescent="0.3">
      <c r="A252" t="s">
        <v>10</v>
      </c>
      <c r="B252" t="s">
        <v>16</v>
      </c>
      <c r="C252" t="s">
        <v>17</v>
      </c>
      <c r="D252" t="s">
        <v>23</v>
      </c>
      <c r="E252" t="s">
        <v>29</v>
      </c>
      <c r="F252" t="s">
        <v>30</v>
      </c>
      <c r="G252" t="s">
        <v>126</v>
      </c>
      <c r="H252" t="s">
        <v>127</v>
      </c>
      <c r="I252" t="s">
        <v>438</v>
      </c>
      <c r="J252" s="1" t="s">
        <v>30</v>
      </c>
      <c r="K252" s="1" t="s">
        <v>29</v>
      </c>
      <c r="L252" s="1" t="s">
        <v>23</v>
      </c>
      <c r="M252" s="1" t="s">
        <v>16</v>
      </c>
      <c r="N252" s="1" t="s">
        <v>10</v>
      </c>
      <c r="O252" s="1" t="s">
        <v>17</v>
      </c>
      <c r="P252" s="1" t="s">
        <v>127</v>
      </c>
      <c r="Q252" s="1" t="s">
        <v>126</v>
      </c>
    </row>
    <row r="253" spans="1:17" x14ac:dyDescent="0.3">
      <c r="A253" t="s">
        <v>10</v>
      </c>
      <c r="B253" t="s">
        <v>16</v>
      </c>
      <c r="C253" t="s">
        <v>17</v>
      </c>
      <c r="D253" t="s">
        <v>23</v>
      </c>
      <c r="E253" t="s">
        <v>29</v>
      </c>
      <c r="F253" t="s">
        <v>124</v>
      </c>
      <c r="G253" t="s">
        <v>125</v>
      </c>
      <c r="H253" t="s">
        <v>126</v>
      </c>
      <c r="I253" t="s">
        <v>439</v>
      </c>
      <c r="J253" s="1" t="s">
        <v>16</v>
      </c>
      <c r="K253" s="1" t="s">
        <v>29</v>
      </c>
      <c r="L253" s="1" t="s">
        <v>125</v>
      </c>
      <c r="M253" s="1" t="s">
        <v>17</v>
      </c>
      <c r="N253" s="1" t="s">
        <v>10</v>
      </c>
      <c r="O253" s="1" t="s">
        <v>23</v>
      </c>
      <c r="P253" s="1" t="s">
        <v>124</v>
      </c>
      <c r="Q253" s="1" t="s">
        <v>126</v>
      </c>
    </row>
    <row r="254" spans="1:17" x14ac:dyDescent="0.3">
      <c r="A254" t="s">
        <v>10</v>
      </c>
      <c r="B254" t="s">
        <v>16</v>
      </c>
      <c r="C254" t="s">
        <v>17</v>
      </c>
      <c r="D254" t="s">
        <v>23</v>
      </c>
      <c r="E254" t="s">
        <v>29</v>
      </c>
      <c r="F254" t="s">
        <v>124</v>
      </c>
      <c r="G254" t="s">
        <v>125</v>
      </c>
      <c r="H254" t="s">
        <v>127</v>
      </c>
      <c r="I254" t="s">
        <v>440</v>
      </c>
      <c r="J254" s="1" t="s">
        <v>16</v>
      </c>
      <c r="K254" s="1" t="s">
        <v>29</v>
      </c>
      <c r="L254" s="1" t="s">
        <v>125</v>
      </c>
      <c r="M254" s="1" t="s">
        <v>17</v>
      </c>
      <c r="N254" s="1" t="s">
        <v>10</v>
      </c>
      <c r="O254" s="1" t="s">
        <v>23</v>
      </c>
      <c r="P254" s="1" t="s">
        <v>127</v>
      </c>
      <c r="Q254" s="1" t="s">
        <v>124</v>
      </c>
    </row>
    <row r="255" spans="1:17" x14ac:dyDescent="0.3">
      <c r="A255" t="s">
        <v>10</v>
      </c>
      <c r="B255" t="s">
        <v>16</v>
      </c>
      <c r="C255" t="s">
        <v>17</v>
      </c>
      <c r="D255" t="s">
        <v>23</v>
      </c>
      <c r="E255" t="s">
        <v>29</v>
      </c>
      <c r="F255" t="s">
        <v>124</v>
      </c>
      <c r="G255" t="s">
        <v>126</v>
      </c>
      <c r="H255" t="s">
        <v>127</v>
      </c>
      <c r="I255" t="s">
        <v>441</v>
      </c>
      <c r="J255" s="1" t="s">
        <v>16</v>
      </c>
      <c r="K255" s="1" t="s">
        <v>29</v>
      </c>
      <c r="L255" s="1" t="s">
        <v>124</v>
      </c>
      <c r="M255" s="1" t="s">
        <v>17</v>
      </c>
      <c r="N255" s="1" t="s">
        <v>10</v>
      </c>
      <c r="O255" s="1" t="s">
        <v>23</v>
      </c>
      <c r="P255" s="1" t="s">
        <v>127</v>
      </c>
      <c r="Q255" s="1" t="s">
        <v>126</v>
      </c>
    </row>
    <row r="256" spans="1:17" x14ac:dyDescent="0.3">
      <c r="A256" t="s">
        <v>10</v>
      </c>
      <c r="B256" t="s">
        <v>16</v>
      </c>
      <c r="C256" t="s">
        <v>17</v>
      </c>
      <c r="D256" t="s">
        <v>23</v>
      </c>
      <c r="E256" t="s">
        <v>29</v>
      </c>
      <c r="F256" t="s">
        <v>125</v>
      </c>
      <c r="G256" t="s">
        <v>126</v>
      </c>
      <c r="H256" t="s">
        <v>127</v>
      </c>
      <c r="I256" t="s">
        <v>442</v>
      </c>
      <c r="J256" s="1" t="s">
        <v>16</v>
      </c>
      <c r="K256" s="1" t="s">
        <v>29</v>
      </c>
      <c r="L256" s="1" t="s">
        <v>125</v>
      </c>
      <c r="M256" s="1" t="s">
        <v>17</v>
      </c>
      <c r="N256" s="1" t="s">
        <v>10</v>
      </c>
      <c r="O256" s="1" t="s">
        <v>23</v>
      </c>
      <c r="P256" s="1" t="s">
        <v>127</v>
      </c>
      <c r="Q256" s="1" t="s">
        <v>126</v>
      </c>
    </row>
    <row r="257" spans="1:17" x14ac:dyDescent="0.3">
      <c r="A257" t="s">
        <v>10</v>
      </c>
      <c r="B257" t="s">
        <v>16</v>
      </c>
      <c r="C257" t="s">
        <v>17</v>
      </c>
      <c r="D257" t="s">
        <v>23</v>
      </c>
      <c r="E257" t="s">
        <v>30</v>
      </c>
      <c r="F257" t="s">
        <v>124</v>
      </c>
      <c r="G257" t="s">
        <v>125</v>
      </c>
      <c r="H257" t="s">
        <v>126</v>
      </c>
      <c r="I257" t="s">
        <v>443</v>
      </c>
      <c r="J257" s="1" t="s">
        <v>30</v>
      </c>
      <c r="K257" s="1" t="s">
        <v>125</v>
      </c>
      <c r="L257" s="1" t="s">
        <v>23</v>
      </c>
      <c r="M257" s="1" t="s">
        <v>16</v>
      </c>
      <c r="N257" s="1" t="s">
        <v>10</v>
      </c>
      <c r="O257" s="1" t="s">
        <v>17</v>
      </c>
      <c r="P257" s="1" t="s">
        <v>124</v>
      </c>
      <c r="Q257" s="1" t="s">
        <v>126</v>
      </c>
    </row>
    <row r="258" spans="1:17" x14ac:dyDescent="0.3">
      <c r="A258" t="s">
        <v>10</v>
      </c>
      <c r="B258" t="s">
        <v>16</v>
      </c>
      <c r="C258" t="s">
        <v>17</v>
      </c>
      <c r="D258" t="s">
        <v>23</v>
      </c>
      <c r="E258" t="s">
        <v>30</v>
      </c>
      <c r="F258" t="s">
        <v>124</v>
      </c>
      <c r="G258" t="s">
        <v>125</v>
      </c>
      <c r="H258" t="s">
        <v>127</v>
      </c>
      <c r="I258" t="s">
        <v>444</v>
      </c>
      <c r="J258" s="1" t="s">
        <v>30</v>
      </c>
      <c r="K258" s="1" t="s">
        <v>125</v>
      </c>
      <c r="L258" s="1" t="s">
        <v>23</v>
      </c>
      <c r="M258" s="1" t="s">
        <v>16</v>
      </c>
      <c r="N258" s="1" t="s">
        <v>10</v>
      </c>
      <c r="O258" s="1" t="s">
        <v>17</v>
      </c>
      <c r="P258" s="1" t="s">
        <v>127</v>
      </c>
      <c r="Q258" s="1" t="s">
        <v>124</v>
      </c>
    </row>
    <row r="259" spans="1:17" x14ac:dyDescent="0.3">
      <c r="A259" t="s">
        <v>10</v>
      </c>
      <c r="B259" t="s">
        <v>16</v>
      </c>
      <c r="C259" t="s">
        <v>17</v>
      </c>
      <c r="D259" t="s">
        <v>23</v>
      </c>
      <c r="E259" t="s">
        <v>30</v>
      </c>
      <c r="F259" t="s">
        <v>124</v>
      </c>
      <c r="G259" t="s">
        <v>126</v>
      </c>
      <c r="H259" t="s">
        <v>127</v>
      </c>
      <c r="I259" t="s">
        <v>445</v>
      </c>
      <c r="J259" s="1" t="s">
        <v>30</v>
      </c>
      <c r="K259" s="1" t="s">
        <v>23</v>
      </c>
      <c r="L259" s="1" t="s">
        <v>124</v>
      </c>
      <c r="M259" s="1" t="s">
        <v>16</v>
      </c>
      <c r="N259" s="1" t="s">
        <v>10</v>
      </c>
      <c r="O259" s="1" t="s">
        <v>17</v>
      </c>
      <c r="P259" s="1" t="s">
        <v>127</v>
      </c>
      <c r="Q259" s="1" t="s">
        <v>126</v>
      </c>
    </row>
    <row r="260" spans="1:17" x14ac:dyDescent="0.3">
      <c r="A260" t="s">
        <v>10</v>
      </c>
      <c r="B260" t="s">
        <v>16</v>
      </c>
      <c r="C260" t="s">
        <v>17</v>
      </c>
      <c r="D260" t="s">
        <v>23</v>
      </c>
      <c r="E260" t="s">
        <v>30</v>
      </c>
      <c r="F260" t="s">
        <v>125</v>
      </c>
      <c r="G260" t="s">
        <v>126</v>
      </c>
      <c r="H260" t="s">
        <v>127</v>
      </c>
      <c r="I260" t="s">
        <v>446</v>
      </c>
      <c r="J260" s="1" t="s">
        <v>30</v>
      </c>
      <c r="K260" s="1" t="s">
        <v>125</v>
      </c>
      <c r="L260" s="1" t="s">
        <v>23</v>
      </c>
      <c r="M260" s="1" t="s">
        <v>16</v>
      </c>
      <c r="N260" s="1" t="s">
        <v>10</v>
      </c>
      <c r="O260" s="1" t="s">
        <v>17</v>
      </c>
      <c r="P260" s="1" t="s">
        <v>127</v>
      </c>
      <c r="Q260" s="1" t="s">
        <v>126</v>
      </c>
    </row>
    <row r="261" spans="1:17" x14ac:dyDescent="0.3">
      <c r="A261" t="s">
        <v>10</v>
      </c>
      <c r="B261" t="s">
        <v>16</v>
      </c>
      <c r="C261" t="s">
        <v>17</v>
      </c>
      <c r="D261" t="s">
        <v>23</v>
      </c>
      <c r="E261" t="s">
        <v>124</v>
      </c>
      <c r="F261" t="s">
        <v>125</v>
      </c>
      <c r="G261" t="s">
        <v>126</v>
      </c>
      <c r="H261" t="s">
        <v>127</v>
      </c>
      <c r="I261" t="s">
        <v>447</v>
      </c>
      <c r="J261" s="1" t="s">
        <v>16</v>
      </c>
      <c r="K261" s="1" t="s">
        <v>125</v>
      </c>
      <c r="L261" s="1" t="s">
        <v>124</v>
      </c>
      <c r="M261" s="1" t="s">
        <v>17</v>
      </c>
      <c r="N261" s="1" t="s">
        <v>10</v>
      </c>
      <c r="O261" s="1" t="s">
        <v>23</v>
      </c>
      <c r="P261" s="1" t="s">
        <v>127</v>
      </c>
      <c r="Q261" s="1" t="s">
        <v>126</v>
      </c>
    </row>
    <row r="262" spans="1:17" x14ac:dyDescent="0.3">
      <c r="A262" t="s">
        <v>10</v>
      </c>
      <c r="B262" t="s">
        <v>16</v>
      </c>
      <c r="C262" t="s">
        <v>17</v>
      </c>
      <c r="D262" t="s">
        <v>29</v>
      </c>
      <c r="E262" t="s">
        <v>30</v>
      </c>
      <c r="F262" t="s">
        <v>124</v>
      </c>
      <c r="G262" t="s">
        <v>125</v>
      </c>
      <c r="H262" t="s">
        <v>126</v>
      </c>
      <c r="I262" t="s">
        <v>448</v>
      </c>
      <c r="J262" s="1" t="s">
        <v>30</v>
      </c>
      <c r="K262" s="1" t="s">
        <v>29</v>
      </c>
      <c r="L262" s="1" t="s">
        <v>125</v>
      </c>
      <c r="M262" s="1" t="s">
        <v>16</v>
      </c>
      <c r="N262" s="1" t="s">
        <v>10</v>
      </c>
      <c r="O262" s="1" t="s">
        <v>17</v>
      </c>
      <c r="P262" s="1" t="s">
        <v>124</v>
      </c>
      <c r="Q262" s="1" t="s">
        <v>126</v>
      </c>
    </row>
    <row r="263" spans="1:17" x14ac:dyDescent="0.3">
      <c r="A263" t="s">
        <v>10</v>
      </c>
      <c r="B263" t="s">
        <v>16</v>
      </c>
      <c r="C263" t="s">
        <v>17</v>
      </c>
      <c r="D263" t="s">
        <v>29</v>
      </c>
      <c r="E263" t="s">
        <v>30</v>
      </c>
      <c r="F263" t="s">
        <v>124</v>
      </c>
      <c r="G263" t="s">
        <v>125</v>
      </c>
      <c r="H263" t="s">
        <v>127</v>
      </c>
      <c r="I263" t="s">
        <v>449</v>
      </c>
      <c r="J263" s="1" t="s">
        <v>30</v>
      </c>
      <c r="K263" s="1" t="s">
        <v>29</v>
      </c>
      <c r="L263" s="1" t="s">
        <v>125</v>
      </c>
      <c r="M263" s="1" t="s">
        <v>16</v>
      </c>
      <c r="N263" s="1" t="s">
        <v>10</v>
      </c>
      <c r="O263" s="1" t="s">
        <v>17</v>
      </c>
      <c r="P263" s="1" t="s">
        <v>127</v>
      </c>
      <c r="Q263" s="1" t="s">
        <v>124</v>
      </c>
    </row>
    <row r="264" spans="1:17" x14ac:dyDescent="0.3">
      <c r="A264" t="s">
        <v>10</v>
      </c>
      <c r="B264" t="s">
        <v>16</v>
      </c>
      <c r="C264" t="s">
        <v>17</v>
      </c>
      <c r="D264" t="s">
        <v>29</v>
      </c>
      <c r="E264" t="s">
        <v>30</v>
      </c>
      <c r="F264" t="s">
        <v>124</v>
      </c>
      <c r="G264" t="s">
        <v>126</v>
      </c>
      <c r="H264" t="s">
        <v>127</v>
      </c>
      <c r="I264" t="s">
        <v>450</v>
      </c>
      <c r="J264" s="1" t="s">
        <v>30</v>
      </c>
      <c r="K264" s="1" t="s">
        <v>29</v>
      </c>
      <c r="L264" s="1" t="s">
        <v>124</v>
      </c>
      <c r="M264" s="1" t="s">
        <v>16</v>
      </c>
      <c r="N264" s="1" t="s">
        <v>10</v>
      </c>
      <c r="O264" s="1" t="s">
        <v>17</v>
      </c>
      <c r="P264" s="1" t="s">
        <v>127</v>
      </c>
      <c r="Q264" s="1" t="s">
        <v>126</v>
      </c>
    </row>
    <row r="265" spans="1:17" x14ac:dyDescent="0.3">
      <c r="A265" t="s">
        <v>10</v>
      </c>
      <c r="B265" t="s">
        <v>16</v>
      </c>
      <c r="C265" t="s">
        <v>17</v>
      </c>
      <c r="D265" t="s">
        <v>29</v>
      </c>
      <c r="E265" t="s">
        <v>30</v>
      </c>
      <c r="F265" t="s">
        <v>125</v>
      </c>
      <c r="G265" t="s">
        <v>126</v>
      </c>
      <c r="H265" t="s">
        <v>127</v>
      </c>
      <c r="I265" t="s">
        <v>451</v>
      </c>
      <c r="J265" s="1" t="s">
        <v>30</v>
      </c>
      <c r="K265" s="1" t="s">
        <v>29</v>
      </c>
      <c r="L265" s="1" t="s">
        <v>125</v>
      </c>
      <c r="M265" s="1" t="s">
        <v>16</v>
      </c>
      <c r="N265" s="1" t="s">
        <v>10</v>
      </c>
      <c r="O265" s="1" t="s">
        <v>17</v>
      </c>
      <c r="P265" s="1" t="s">
        <v>127</v>
      </c>
      <c r="Q265" s="1" t="s">
        <v>126</v>
      </c>
    </row>
    <row r="266" spans="1:17" x14ac:dyDescent="0.3">
      <c r="A266" t="s">
        <v>10</v>
      </c>
      <c r="B266" t="s">
        <v>16</v>
      </c>
      <c r="C266" t="s">
        <v>17</v>
      </c>
      <c r="D266" t="s">
        <v>29</v>
      </c>
      <c r="E266" t="s">
        <v>124</v>
      </c>
      <c r="F266" t="s">
        <v>125</v>
      </c>
      <c r="G266" t="s">
        <v>126</v>
      </c>
      <c r="H266" t="s">
        <v>127</v>
      </c>
      <c r="I266" t="s">
        <v>452</v>
      </c>
      <c r="J266" s="1" t="s">
        <v>124</v>
      </c>
      <c r="K266" s="1" t="s">
        <v>29</v>
      </c>
      <c r="L266" s="1" t="s">
        <v>125</v>
      </c>
      <c r="M266" s="1" t="s">
        <v>16</v>
      </c>
      <c r="N266" s="1" t="s">
        <v>10</v>
      </c>
      <c r="O266" s="1" t="s">
        <v>17</v>
      </c>
      <c r="P266" s="1" t="s">
        <v>127</v>
      </c>
      <c r="Q266" s="1" t="s">
        <v>126</v>
      </c>
    </row>
    <row r="267" spans="1:17" x14ac:dyDescent="0.3">
      <c r="A267" t="s">
        <v>10</v>
      </c>
      <c r="B267" t="s">
        <v>16</v>
      </c>
      <c r="C267" t="s">
        <v>17</v>
      </c>
      <c r="D267" t="s">
        <v>30</v>
      </c>
      <c r="E267" t="s">
        <v>124</v>
      </c>
      <c r="F267" t="s">
        <v>125</v>
      </c>
      <c r="G267" t="s">
        <v>126</v>
      </c>
      <c r="H267" t="s">
        <v>127</v>
      </c>
      <c r="I267" t="s">
        <v>453</v>
      </c>
      <c r="J267" s="1" t="s">
        <v>30</v>
      </c>
      <c r="K267" s="1" t="s">
        <v>125</v>
      </c>
      <c r="L267" s="1" t="s">
        <v>124</v>
      </c>
      <c r="M267" s="1" t="s">
        <v>16</v>
      </c>
      <c r="N267" s="1" t="s">
        <v>10</v>
      </c>
      <c r="O267" s="1" t="s">
        <v>17</v>
      </c>
      <c r="P267" s="1" t="s">
        <v>127</v>
      </c>
      <c r="Q267" s="1" t="s">
        <v>126</v>
      </c>
    </row>
    <row r="268" spans="1:17" x14ac:dyDescent="0.3">
      <c r="A268" t="s">
        <v>10</v>
      </c>
      <c r="B268" t="s">
        <v>16</v>
      </c>
      <c r="C268" t="s">
        <v>22</v>
      </c>
      <c r="D268" t="s">
        <v>23</v>
      </c>
      <c r="E268" t="s">
        <v>29</v>
      </c>
      <c r="F268" t="s">
        <v>30</v>
      </c>
      <c r="G268" t="s">
        <v>124</v>
      </c>
      <c r="H268" t="s">
        <v>125</v>
      </c>
      <c r="I268" t="s">
        <v>454</v>
      </c>
      <c r="J268" s="1" t="s">
        <v>30</v>
      </c>
      <c r="K268" s="1" t="s">
        <v>29</v>
      </c>
      <c r="L268" s="1" t="s">
        <v>125</v>
      </c>
      <c r="M268" s="1" t="s">
        <v>16</v>
      </c>
      <c r="N268" s="1" t="s">
        <v>10</v>
      </c>
      <c r="O268" s="1" t="s">
        <v>23</v>
      </c>
      <c r="P268" s="1" t="s">
        <v>22</v>
      </c>
      <c r="Q268" s="1" t="s">
        <v>124</v>
      </c>
    </row>
    <row r="269" spans="1:17" x14ac:dyDescent="0.3">
      <c r="A269" t="s">
        <v>10</v>
      </c>
      <c r="B269" t="s">
        <v>16</v>
      </c>
      <c r="C269" t="s">
        <v>22</v>
      </c>
      <c r="D269" t="s">
        <v>23</v>
      </c>
      <c r="E269" t="s">
        <v>29</v>
      </c>
      <c r="F269" t="s">
        <v>30</v>
      </c>
      <c r="G269" t="s">
        <v>124</v>
      </c>
      <c r="H269" t="s">
        <v>126</v>
      </c>
      <c r="I269" t="s">
        <v>455</v>
      </c>
      <c r="J269" s="1" t="s">
        <v>30</v>
      </c>
      <c r="K269" s="1" t="s">
        <v>29</v>
      </c>
      <c r="L269" s="1" t="s">
        <v>22</v>
      </c>
      <c r="M269" s="1" t="s">
        <v>16</v>
      </c>
      <c r="N269" s="1" t="s">
        <v>10</v>
      </c>
      <c r="O269" s="1" t="s">
        <v>23</v>
      </c>
      <c r="P269" s="1" t="s">
        <v>124</v>
      </c>
      <c r="Q269" s="1" t="s">
        <v>126</v>
      </c>
    </row>
    <row r="270" spans="1:17" x14ac:dyDescent="0.3">
      <c r="A270" t="s">
        <v>10</v>
      </c>
      <c r="B270" t="s">
        <v>16</v>
      </c>
      <c r="C270" t="s">
        <v>22</v>
      </c>
      <c r="D270" t="s">
        <v>23</v>
      </c>
      <c r="E270" t="s">
        <v>29</v>
      </c>
      <c r="F270" t="s">
        <v>30</v>
      </c>
      <c r="G270" t="s">
        <v>124</v>
      </c>
      <c r="H270" t="s">
        <v>127</v>
      </c>
      <c r="I270" t="s">
        <v>456</v>
      </c>
      <c r="J270" s="1" t="s">
        <v>30</v>
      </c>
      <c r="K270" s="1" t="s">
        <v>29</v>
      </c>
      <c r="L270" s="1" t="s">
        <v>22</v>
      </c>
      <c r="M270" s="1" t="s">
        <v>16</v>
      </c>
      <c r="N270" s="1" t="s">
        <v>10</v>
      </c>
      <c r="O270" s="1" t="s">
        <v>23</v>
      </c>
      <c r="P270" s="1" t="s">
        <v>127</v>
      </c>
      <c r="Q270" s="1" t="s">
        <v>124</v>
      </c>
    </row>
    <row r="271" spans="1:17" x14ac:dyDescent="0.3">
      <c r="A271" t="s">
        <v>10</v>
      </c>
      <c r="B271" t="s">
        <v>16</v>
      </c>
      <c r="C271" t="s">
        <v>22</v>
      </c>
      <c r="D271" t="s">
        <v>23</v>
      </c>
      <c r="E271" t="s">
        <v>29</v>
      </c>
      <c r="F271" t="s">
        <v>30</v>
      </c>
      <c r="G271" t="s">
        <v>125</v>
      </c>
      <c r="H271" t="s">
        <v>126</v>
      </c>
      <c r="I271" t="s">
        <v>457</v>
      </c>
      <c r="J271" s="1" t="s">
        <v>30</v>
      </c>
      <c r="K271" s="1" t="s">
        <v>29</v>
      </c>
      <c r="L271" s="1" t="s">
        <v>125</v>
      </c>
      <c r="M271" s="1" t="s">
        <v>16</v>
      </c>
      <c r="N271" s="1" t="s">
        <v>10</v>
      </c>
      <c r="O271" s="1" t="s">
        <v>23</v>
      </c>
      <c r="P271" s="1" t="s">
        <v>22</v>
      </c>
      <c r="Q271" s="1" t="s">
        <v>126</v>
      </c>
    </row>
    <row r="272" spans="1:17" x14ac:dyDescent="0.3">
      <c r="A272" t="s">
        <v>10</v>
      </c>
      <c r="B272" t="s">
        <v>16</v>
      </c>
      <c r="C272" t="s">
        <v>22</v>
      </c>
      <c r="D272" t="s">
        <v>23</v>
      </c>
      <c r="E272" t="s">
        <v>29</v>
      </c>
      <c r="F272" t="s">
        <v>30</v>
      </c>
      <c r="G272" t="s">
        <v>125</v>
      </c>
      <c r="H272" t="s">
        <v>127</v>
      </c>
      <c r="I272" t="s">
        <v>458</v>
      </c>
      <c r="J272" s="1" t="s">
        <v>30</v>
      </c>
      <c r="K272" s="1" t="s">
        <v>29</v>
      </c>
      <c r="L272" s="1" t="s">
        <v>125</v>
      </c>
      <c r="M272" s="1" t="s">
        <v>16</v>
      </c>
      <c r="N272" s="1" t="s">
        <v>10</v>
      </c>
      <c r="O272" s="1" t="s">
        <v>23</v>
      </c>
      <c r="P272" s="1" t="s">
        <v>127</v>
      </c>
      <c r="Q272" s="1" t="s">
        <v>22</v>
      </c>
    </row>
    <row r="273" spans="1:17" x14ac:dyDescent="0.3">
      <c r="A273" t="s">
        <v>10</v>
      </c>
      <c r="B273" t="s">
        <v>16</v>
      </c>
      <c r="C273" t="s">
        <v>22</v>
      </c>
      <c r="D273" t="s">
        <v>23</v>
      </c>
      <c r="E273" t="s">
        <v>29</v>
      </c>
      <c r="F273" t="s">
        <v>30</v>
      </c>
      <c r="G273" t="s">
        <v>126</v>
      </c>
      <c r="H273" t="s">
        <v>127</v>
      </c>
      <c r="I273" t="s">
        <v>459</v>
      </c>
      <c r="J273" s="1" t="s">
        <v>30</v>
      </c>
      <c r="K273" s="1" t="s">
        <v>29</v>
      </c>
      <c r="L273" s="1" t="s">
        <v>22</v>
      </c>
      <c r="M273" s="1" t="s">
        <v>16</v>
      </c>
      <c r="N273" s="1" t="s">
        <v>10</v>
      </c>
      <c r="O273" s="1" t="s">
        <v>23</v>
      </c>
      <c r="P273" s="1" t="s">
        <v>127</v>
      </c>
      <c r="Q273" s="1" t="s">
        <v>126</v>
      </c>
    </row>
    <row r="274" spans="1:17" x14ac:dyDescent="0.3">
      <c r="A274" t="s">
        <v>10</v>
      </c>
      <c r="B274" t="s">
        <v>16</v>
      </c>
      <c r="C274" t="s">
        <v>22</v>
      </c>
      <c r="D274" t="s">
        <v>23</v>
      </c>
      <c r="E274" t="s">
        <v>29</v>
      </c>
      <c r="F274" t="s">
        <v>124</v>
      </c>
      <c r="G274" t="s">
        <v>125</v>
      </c>
      <c r="H274" t="s">
        <v>126</v>
      </c>
      <c r="I274" t="s">
        <v>460</v>
      </c>
      <c r="J274" s="1" t="s">
        <v>22</v>
      </c>
      <c r="K274" s="1" t="s">
        <v>29</v>
      </c>
      <c r="L274" s="1" t="s">
        <v>125</v>
      </c>
      <c r="M274" s="1" t="s">
        <v>16</v>
      </c>
      <c r="N274" s="1" t="s">
        <v>10</v>
      </c>
      <c r="O274" s="1" t="s">
        <v>23</v>
      </c>
      <c r="P274" s="1" t="s">
        <v>124</v>
      </c>
      <c r="Q274" s="1" t="s">
        <v>126</v>
      </c>
    </row>
    <row r="275" spans="1:17" x14ac:dyDescent="0.3">
      <c r="A275" t="s">
        <v>10</v>
      </c>
      <c r="B275" t="s">
        <v>16</v>
      </c>
      <c r="C275" t="s">
        <v>22</v>
      </c>
      <c r="D275" t="s">
        <v>23</v>
      </c>
      <c r="E275" t="s">
        <v>29</v>
      </c>
      <c r="F275" t="s">
        <v>124</v>
      </c>
      <c r="G275" t="s">
        <v>125</v>
      </c>
      <c r="H275" t="s">
        <v>127</v>
      </c>
      <c r="I275" t="s">
        <v>461</v>
      </c>
      <c r="J275" s="1" t="s">
        <v>22</v>
      </c>
      <c r="K275" s="1" t="s">
        <v>29</v>
      </c>
      <c r="L275" s="1" t="s">
        <v>125</v>
      </c>
      <c r="M275" s="1" t="s">
        <v>16</v>
      </c>
      <c r="N275" s="1" t="s">
        <v>10</v>
      </c>
      <c r="O275" s="1" t="s">
        <v>23</v>
      </c>
      <c r="P275" s="1" t="s">
        <v>127</v>
      </c>
      <c r="Q275" s="1" t="s">
        <v>124</v>
      </c>
    </row>
    <row r="276" spans="1:17" x14ac:dyDescent="0.3">
      <c r="A276" t="s">
        <v>10</v>
      </c>
      <c r="B276" t="s">
        <v>16</v>
      </c>
      <c r="C276" t="s">
        <v>22</v>
      </c>
      <c r="D276" t="s">
        <v>23</v>
      </c>
      <c r="E276" t="s">
        <v>29</v>
      </c>
      <c r="F276" t="s">
        <v>124</v>
      </c>
      <c r="G276" t="s">
        <v>126</v>
      </c>
      <c r="H276" t="s">
        <v>127</v>
      </c>
      <c r="I276" t="s">
        <v>462</v>
      </c>
      <c r="J276" s="1" t="s">
        <v>22</v>
      </c>
      <c r="K276" s="1" t="s">
        <v>29</v>
      </c>
      <c r="L276" s="1" t="s">
        <v>124</v>
      </c>
      <c r="M276" s="1" t="s">
        <v>16</v>
      </c>
      <c r="N276" s="1" t="s">
        <v>10</v>
      </c>
      <c r="O276" s="1" t="s">
        <v>23</v>
      </c>
      <c r="P276" s="1" t="s">
        <v>127</v>
      </c>
      <c r="Q276" s="1" t="s">
        <v>126</v>
      </c>
    </row>
    <row r="277" spans="1:17" x14ac:dyDescent="0.3">
      <c r="A277" t="s">
        <v>10</v>
      </c>
      <c r="B277" t="s">
        <v>16</v>
      </c>
      <c r="C277" t="s">
        <v>22</v>
      </c>
      <c r="D277" t="s">
        <v>23</v>
      </c>
      <c r="E277" t="s">
        <v>29</v>
      </c>
      <c r="F277" t="s">
        <v>125</v>
      </c>
      <c r="G277" t="s">
        <v>126</v>
      </c>
      <c r="H277" t="s">
        <v>127</v>
      </c>
      <c r="I277" t="s">
        <v>463</v>
      </c>
      <c r="J277" s="1" t="s">
        <v>22</v>
      </c>
      <c r="K277" s="1" t="s">
        <v>29</v>
      </c>
      <c r="L277" s="1" t="s">
        <v>125</v>
      </c>
      <c r="M277" s="1" t="s">
        <v>16</v>
      </c>
      <c r="N277" s="1" t="s">
        <v>10</v>
      </c>
      <c r="O277" s="1" t="s">
        <v>23</v>
      </c>
      <c r="P277" s="1" t="s">
        <v>127</v>
      </c>
      <c r="Q277" s="1" t="s">
        <v>126</v>
      </c>
    </row>
    <row r="278" spans="1:17" x14ac:dyDescent="0.3">
      <c r="A278" t="s">
        <v>10</v>
      </c>
      <c r="B278" t="s">
        <v>16</v>
      </c>
      <c r="C278" t="s">
        <v>22</v>
      </c>
      <c r="D278" t="s">
        <v>23</v>
      </c>
      <c r="E278" t="s">
        <v>30</v>
      </c>
      <c r="F278" t="s">
        <v>124</v>
      </c>
      <c r="G278" t="s">
        <v>125</v>
      </c>
      <c r="H278" t="s">
        <v>126</v>
      </c>
      <c r="I278" t="s">
        <v>464</v>
      </c>
      <c r="J278" s="1" t="s">
        <v>30</v>
      </c>
      <c r="K278" s="1" t="s">
        <v>125</v>
      </c>
      <c r="L278" s="1" t="s">
        <v>22</v>
      </c>
      <c r="M278" s="1" t="s">
        <v>16</v>
      </c>
      <c r="N278" s="1" t="s">
        <v>10</v>
      </c>
      <c r="O278" s="1" t="s">
        <v>23</v>
      </c>
      <c r="P278" s="1" t="s">
        <v>124</v>
      </c>
      <c r="Q278" s="1" t="s">
        <v>126</v>
      </c>
    </row>
    <row r="279" spans="1:17" x14ac:dyDescent="0.3">
      <c r="A279" t="s">
        <v>10</v>
      </c>
      <c r="B279" t="s">
        <v>16</v>
      </c>
      <c r="C279" t="s">
        <v>22</v>
      </c>
      <c r="D279" t="s">
        <v>23</v>
      </c>
      <c r="E279" t="s">
        <v>30</v>
      </c>
      <c r="F279" t="s">
        <v>124</v>
      </c>
      <c r="G279" t="s">
        <v>125</v>
      </c>
      <c r="H279" t="s">
        <v>127</v>
      </c>
      <c r="I279" t="s">
        <v>465</v>
      </c>
      <c r="J279" s="1" t="s">
        <v>30</v>
      </c>
      <c r="K279" s="1" t="s">
        <v>125</v>
      </c>
      <c r="L279" s="1" t="s">
        <v>22</v>
      </c>
      <c r="M279" s="1" t="s">
        <v>16</v>
      </c>
      <c r="N279" s="1" t="s">
        <v>10</v>
      </c>
      <c r="O279" s="1" t="s">
        <v>23</v>
      </c>
      <c r="P279" s="1" t="s">
        <v>127</v>
      </c>
      <c r="Q279" s="1" t="s">
        <v>124</v>
      </c>
    </row>
    <row r="280" spans="1:17" x14ac:dyDescent="0.3">
      <c r="A280" t="s">
        <v>10</v>
      </c>
      <c r="B280" t="s">
        <v>16</v>
      </c>
      <c r="C280" t="s">
        <v>22</v>
      </c>
      <c r="D280" t="s">
        <v>23</v>
      </c>
      <c r="E280" t="s">
        <v>30</v>
      </c>
      <c r="F280" t="s">
        <v>124</v>
      </c>
      <c r="G280" t="s">
        <v>126</v>
      </c>
      <c r="H280" t="s">
        <v>127</v>
      </c>
      <c r="I280" t="s">
        <v>466</v>
      </c>
      <c r="J280" s="1" t="s">
        <v>30</v>
      </c>
      <c r="K280" s="1" t="s">
        <v>22</v>
      </c>
      <c r="L280" s="1" t="s">
        <v>124</v>
      </c>
      <c r="M280" s="1" t="s">
        <v>16</v>
      </c>
      <c r="N280" s="1" t="s">
        <v>10</v>
      </c>
      <c r="O280" s="1" t="s">
        <v>23</v>
      </c>
      <c r="P280" s="1" t="s">
        <v>127</v>
      </c>
      <c r="Q280" s="1" t="s">
        <v>126</v>
      </c>
    </row>
    <row r="281" spans="1:17" x14ac:dyDescent="0.3">
      <c r="A281" t="s">
        <v>10</v>
      </c>
      <c r="B281" t="s">
        <v>16</v>
      </c>
      <c r="C281" t="s">
        <v>22</v>
      </c>
      <c r="D281" t="s">
        <v>23</v>
      </c>
      <c r="E281" t="s">
        <v>30</v>
      </c>
      <c r="F281" t="s">
        <v>125</v>
      </c>
      <c r="G281" t="s">
        <v>126</v>
      </c>
      <c r="H281" t="s">
        <v>127</v>
      </c>
      <c r="I281" t="s">
        <v>467</v>
      </c>
      <c r="J281" s="1" t="s">
        <v>30</v>
      </c>
      <c r="K281" s="1" t="s">
        <v>125</v>
      </c>
      <c r="L281" s="1" t="s">
        <v>22</v>
      </c>
      <c r="M281" s="1" t="s">
        <v>16</v>
      </c>
      <c r="N281" s="1" t="s">
        <v>10</v>
      </c>
      <c r="O281" s="1" t="s">
        <v>23</v>
      </c>
      <c r="P281" s="1" t="s">
        <v>127</v>
      </c>
      <c r="Q281" s="1" t="s">
        <v>126</v>
      </c>
    </row>
    <row r="282" spans="1:17" x14ac:dyDescent="0.3">
      <c r="A282" t="s">
        <v>10</v>
      </c>
      <c r="B282" t="s">
        <v>16</v>
      </c>
      <c r="C282" t="s">
        <v>22</v>
      </c>
      <c r="D282" t="s">
        <v>23</v>
      </c>
      <c r="E282" t="s">
        <v>124</v>
      </c>
      <c r="F282" t="s">
        <v>125</v>
      </c>
      <c r="G282" t="s">
        <v>126</v>
      </c>
      <c r="H282" t="s">
        <v>127</v>
      </c>
      <c r="I282" t="s">
        <v>468</v>
      </c>
      <c r="J282" s="1" t="s">
        <v>22</v>
      </c>
      <c r="K282" s="1" t="s">
        <v>125</v>
      </c>
      <c r="L282" s="1" t="s">
        <v>124</v>
      </c>
      <c r="M282" s="1" t="s">
        <v>16</v>
      </c>
      <c r="N282" s="1" t="s">
        <v>10</v>
      </c>
      <c r="O282" s="1" t="s">
        <v>23</v>
      </c>
      <c r="P282" s="1" t="s">
        <v>127</v>
      </c>
      <c r="Q282" s="1" t="s">
        <v>126</v>
      </c>
    </row>
    <row r="283" spans="1:17" x14ac:dyDescent="0.3">
      <c r="A283" t="s">
        <v>10</v>
      </c>
      <c r="B283" t="s">
        <v>16</v>
      </c>
      <c r="C283" t="s">
        <v>22</v>
      </c>
      <c r="D283" t="s">
        <v>29</v>
      </c>
      <c r="E283" t="s">
        <v>30</v>
      </c>
      <c r="F283" t="s">
        <v>124</v>
      </c>
      <c r="G283" t="s">
        <v>125</v>
      </c>
      <c r="H283" t="s">
        <v>126</v>
      </c>
      <c r="I283" t="s">
        <v>469</v>
      </c>
      <c r="J283" s="1" t="s">
        <v>22</v>
      </c>
      <c r="K283" s="1" t="s">
        <v>29</v>
      </c>
      <c r="L283" s="1" t="s">
        <v>125</v>
      </c>
      <c r="M283" s="1" t="s">
        <v>16</v>
      </c>
      <c r="N283" s="1" t="s">
        <v>10</v>
      </c>
      <c r="O283" s="1" t="s">
        <v>30</v>
      </c>
      <c r="P283" s="1" t="s">
        <v>124</v>
      </c>
      <c r="Q283" s="1" t="s">
        <v>126</v>
      </c>
    </row>
    <row r="284" spans="1:17" x14ac:dyDescent="0.3">
      <c r="A284" t="s">
        <v>10</v>
      </c>
      <c r="B284" t="s">
        <v>16</v>
      </c>
      <c r="C284" t="s">
        <v>22</v>
      </c>
      <c r="D284" t="s">
        <v>29</v>
      </c>
      <c r="E284" t="s">
        <v>30</v>
      </c>
      <c r="F284" t="s">
        <v>124</v>
      </c>
      <c r="G284" t="s">
        <v>125</v>
      </c>
      <c r="H284" t="s">
        <v>127</v>
      </c>
      <c r="I284" t="s">
        <v>470</v>
      </c>
      <c r="J284" s="1" t="s">
        <v>22</v>
      </c>
      <c r="K284" s="1" t="s">
        <v>29</v>
      </c>
      <c r="L284" s="1" t="s">
        <v>125</v>
      </c>
      <c r="M284" s="1" t="s">
        <v>16</v>
      </c>
      <c r="N284" s="1" t="s">
        <v>10</v>
      </c>
      <c r="O284" s="1" t="s">
        <v>30</v>
      </c>
      <c r="P284" s="1" t="s">
        <v>127</v>
      </c>
      <c r="Q284" s="1" t="s">
        <v>124</v>
      </c>
    </row>
    <row r="285" spans="1:17" x14ac:dyDescent="0.3">
      <c r="A285" t="s">
        <v>10</v>
      </c>
      <c r="B285" t="s">
        <v>16</v>
      </c>
      <c r="C285" t="s">
        <v>22</v>
      </c>
      <c r="D285" t="s">
        <v>29</v>
      </c>
      <c r="E285" t="s">
        <v>30</v>
      </c>
      <c r="F285" t="s">
        <v>124</v>
      </c>
      <c r="G285" t="s">
        <v>126</v>
      </c>
      <c r="H285" t="s">
        <v>127</v>
      </c>
      <c r="I285" t="s">
        <v>471</v>
      </c>
      <c r="J285" s="1" t="s">
        <v>22</v>
      </c>
      <c r="K285" s="1" t="s">
        <v>29</v>
      </c>
      <c r="L285" s="1" t="s">
        <v>124</v>
      </c>
      <c r="M285" s="1" t="s">
        <v>16</v>
      </c>
      <c r="N285" s="1" t="s">
        <v>10</v>
      </c>
      <c r="O285" s="1" t="s">
        <v>30</v>
      </c>
      <c r="P285" s="1" t="s">
        <v>127</v>
      </c>
      <c r="Q285" s="1" t="s">
        <v>126</v>
      </c>
    </row>
    <row r="286" spans="1:17" x14ac:dyDescent="0.3">
      <c r="A286" t="s">
        <v>10</v>
      </c>
      <c r="B286" t="s">
        <v>16</v>
      </c>
      <c r="C286" t="s">
        <v>22</v>
      </c>
      <c r="D286" t="s">
        <v>29</v>
      </c>
      <c r="E286" t="s">
        <v>30</v>
      </c>
      <c r="F286" t="s">
        <v>125</v>
      </c>
      <c r="G286" t="s">
        <v>126</v>
      </c>
      <c r="H286" t="s">
        <v>127</v>
      </c>
      <c r="I286" t="s">
        <v>472</v>
      </c>
      <c r="J286" s="1" t="s">
        <v>22</v>
      </c>
      <c r="K286" s="1" t="s">
        <v>29</v>
      </c>
      <c r="L286" s="1" t="s">
        <v>125</v>
      </c>
      <c r="M286" s="1" t="s">
        <v>16</v>
      </c>
      <c r="N286" s="1" t="s">
        <v>10</v>
      </c>
      <c r="O286" s="1" t="s">
        <v>30</v>
      </c>
      <c r="P286" s="1" t="s">
        <v>127</v>
      </c>
      <c r="Q286" s="1" t="s">
        <v>126</v>
      </c>
    </row>
    <row r="287" spans="1:17" x14ac:dyDescent="0.3">
      <c r="A287" t="s">
        <v>10</v>
      </c>
      <c r="B287" t="s">
        <v>16</v>
      </c>
      <c r="C287" t="s">
        <v>22</v>
      </c>
      <c r="D287" t="s">
        <v>29</v>
      </c>
      <c r="E287" t="s">
        <v>124</v>
      </c>
      <c r="F287" t="s">
        <v>125</v>
      </c>
      <c r="G287" t="s">
        <v>126</v>
      </c>
      <c r="H287" t="s">
        <v>127</v>
      </c>
      <c r="I287" t="s">
        <v>473</v>
      </c>
      <c r="J287" s="1" t="s">
        <v>22</v>
      </c>
      <c r="K287" s="1" t="s">
        <v>125</v>
      </c>
      <c r="L287" s="1" t="s">
        <v>124</v>
      </c>
      <c r="M287" s="1" t="s">
        <v>16</v>
      </c>
      <c r="N287" s="1" t="s">
        <v>10</v>
      </c>
      <c r="O287" s="1" t="s">
        <v>29</v>
      </c>
      <c r="P287" s="1" t="s">
        <v>127</v>
      </c>
      <c r="Q287" s="1" t="s">
        <v>126</v>
      </c>
    </row>
    <row r="288" spans="1:17" x14ac:dyDescent="0.3">
      <c r="A288" t="s">
        <v>10</v>
      </c>
      <c r="B288" t="s">
        <v>16</v>
      </c>
      <c r="C288" t="s">
        <v>22</v>
      </c>
      <c r="D288" t="s">
        <v>30</v>
      </c>
      <c r="E288" t="s">
        <v>124</v>
      </c>
      <c r="F288" t="s">
        <v>125</v>
      </c>
      <c r="G288" t="s">
        <v>126</v>
      </c>
      <c r="H288" t="s">
        <v>127</v>
      </c>
      <c r="I288" t="s">
        <v>474</v>
      </c>
      <c r="J288" s="1" t="s">
        <v>22</v>
      </c>
      <c r="K288" s="1" t="s">
        <v>125</v>
      </c>
      <c r="L288" s="1" t="s">
        <v>124</v>
      </c>
      <c r="M288" s="1" t="s">
        <v>16</v>
      </c>
      <c r="N288" s="1" t="s">
        <v>10</v>
      </c>
      <c r="O288" s="1" t="s">
        <v>30</v>
      </c>
      <c r="P288" s="1" t="s">
        <v>127</v>
      </c>
      <c r="Q288" s="1" t="s">
        <v>126</v>
      </c>
    </row>
    <row r="289" spans="1:17" x14ac:dyDescent="0.3">
      <c r="A289" t="s">
        <v>10</v>
      </c>
      <c r="B289" t="s">
        <v>16</v>
      </c>
      <c r="C289" t="s">
        <v>23</v>
      </c>
      <c r="D289" t="s">
        <v>29</v>
      </c>
      <c r="E289" t="s">
        <v>30</v>
      </c>
      <c r="F289" t="s">
        <v>124</v>
      </c>
      <c r="G289" t="s">
        <v>125</v>
      </c>
      <c r="H289" t="s">
        <v>126</v>
      </c>
      <c r="I289" t="s">
        <v>475</v>
      </c>
      <c r="J289" s="1" t="s">
        <v>30</v>
      </c>
      <c r="K289" s="1" t="s">
        <v>29</v>
      </c>
      <c r="L289" s="1" t="s">
        <v>125</v>
      </c>
      <c r="M289" s="1" t="s">
        <v>16</v>
      </c>
      <c r="N289" s="1" t="s">
        <v>10</v>
      </c>
      <c r="O289" s="1" t="s">
        <v>23</v>
      </c>
      <c r="P289" s="1" t="s">
        <v>124</v>
      </c>
      <c r="Q289" s="1" t="s">
        <v>126</v>
      </c>
    </row>
    <row r="290" spans="1:17" x14ac:dyDescent="0.3">
      <c r="A290" t="s">
        <v>10</v>
      </c>
      <c r="B290" t="s">
        <v>16</v>
      </c>
      <c r="C290" t="s">
        <v>23</v>
      </c>
      <c r="D290" t="s">
        <v>29</v>
      </c>
      <c r="E290" t="s">
        <v>30</v>
      </c>
      <c r="F290" t="s">
        <v>124</v>
      </c>
      <c r="G290" t="s">
        <v>125</v>
      </c>
      <c r="H290" t="s">
        <v>127</v>
      </c>
      <c r="I290" t="s">
        <v>476</v>
      </c>
      <c r="J290" s="1" t="s">
        <v>30</v>
      </c>
      <c r="K290" s="1" t="s">
        <v>29</v>
      </c>
      <c r="L290" s="1" t="s">
        <v>125</v>
      </c>
      <c r="M290" s="1" t="s">
        <v>16</v>
      </c>
      <c r="N290" s="1" t="s">
        <v>10</v>
      </c>
      <c r="O290" s="1" t="s">
        <v>23</v>
      </c>
      <c r="P290" s="1" t="s">
        <v>127</v>
      </c>
      <c r="Q290" s="1" t="s">
        <v>124</v>
      </c>
    </row>
    <row r="291" spans="1:17" x14ac:dyDescent="0.3">
      <c r="A291" t="s">
        <v>10</v>
      </c>
      <c r="B291" t="s">
        <v>16</v>
      </c>
      <c r="C291" t="s">
        <v>23</v>
      </c>
      <c r="D291" t="s">
        <v>29</v>
      </c>
      <c r="E291" t="s">
        <v>30</v>
      </c>
      <c r="F291" t="s">
        <v>124</v>
      </c>
      <c r="G291" t="s">
        <v>126</v>
      </c>
      <c r="H291" t="s">
        <v>127</v>
      </c>
      <c r="I291" t="s">
        <v>477</v>
      </c>
      <c r="J291" s="1" t="s">
        <v>30</v>
      </c>
      <c r="K291" s="1" t="s">
        <v>29</v>
      </c>
      <c r="L291" s="1" t="s">
        <v>124</v>
      </c>
      <c r="M291" s="1" t="s">
        <v>16</v>
      </c>
      <c r="N291" s="1" t="s">
        <v>10</v>
      </c>
      <c r="O291" s="1" t="s">
        <v>23</v>
      </c>
      <c r="P291" s="1" t="s">
        <v>127</v>
      </c>
      <c r="Q291" s="1" t="s">
        <v>126</v>
      </c>
    </row>
    <row r="292" spans="1:17" x14ac:dyDescent="0.3">
      <c r="A292" t="s">
        <v>10</v>
      </c>
      <c r="B292" t="s">
        <v>16</v>
      </c>
      <c r="C292" t="s">
        <v>23</v>
      </c>
      <c r="D292" t="s">
        <v>29</v>
      </c>
      <c r="E292" t="s">
        <v>30</v>
      </c>
      <c r="F292" t="s">
        <v>125</v>
      </c>
      <c r="G292" t="s">
        <v>126</v>
      </c>
      <c r="H292" t="s">
        <v>127</v>
      </c>
      <c r="I292" t="s">
        <v>478</v>
      </c>
      <c r="J292" s="1" t="s">
        <v>30</v>
      </c>
      <c r="K292" s="1" t="s">
        <v>29</v>
      </c>
      <c r="L292" s="1" t="s">
        <v>125</v>
      </c>
      <c r="M292" s="1" t="s">
        <v>16</v>
      </c>
      <c r="N292" s="1" t="s">
        <v>10</v>
      </c>
      <c r="O292" s="1" t="s">
        <v>23</v>
      </c>
      <c r="P292" s="1" t="s">
        <v>127</v>
      </c>
      <c r="Q292" s="1" t="s">
        <v>126</v>
      </c>
    </row>
    <row r="293" spans="1:17" x14ac:dyDescent="0.3">
      <c r="A293" t="s">
        <v>10</v>
      </c>
      <c r="B293" t="s">
        <v>16</v>
      </c>
      <c r="C293" t="s">
        <v>23</v>
      </c>
      <c r="D293" t="s">
        <v>29</v>
      </c>
      <c r="E293" t="s">
        <v>124</v>
      </c>
      <c r="F293" t="s">
        <v>125</v>
      </c>
      <c r="G293" t="s">
        <v>126</v>
      </c>
      <c r="H293" t="s">
        <v>127</v>
      </c>
      <c r="I293" t="s">
        <v>479</v>
      </c>
      <c r="J293" s="1" t="s">
        <v>124</v>
      </c>
      <c r="K293" s="1" t="s">
        <v>29</v>
      </c>
      <c r="L293" s="1" t="s">
        <v>125</v>
      </c>
      <c r="M293" s="1" t="s">
        <v>16</v>
      </c>
      <c r="N293" s="1" t="s">
        <v>10</v>
      </c>
      <c r="O293" s="1" t="s">
        <v>23</v>
      </c>
      <c r="P293" s="1" t="s">
        <v>127</v>
      </c>
      <c r="Q293" s="1" t="s">
        <v>126</v>
      </c>
    </row>
    <row r="294" spans="1:17" x14ac:dyDescent="0.3">
      <c r="A294" t="s">
        <v>10</v>
      </c>
      <c r="B294" t="s">
        <v>16</v>
      </c>
      <c r="C294" t="s">
        <v>23</v>
      </c>
      <c r="D294" t="s">
        <v>30</v>
      </c>
      <c r="E294" t="s">
        <v>124</v>
      </c>
      <c r="F294" t="s">
        <v>125</v>
      </c>
      <c r="G294" t="s">
        <v>126</v>
      </c>
      <c r="H294" t="s">
        <v>127</v>
      </c>
      <c r="I294" t="s">
        <v>480</v>
      </c>
      <c r="J294" s="1" t="s">
        <v>30</v>
      </c>
      <c r="K294" s="1" t="s">
        <v>125</v>
      </c>
      <c r="L294" s="1" t="s">
        <v>124</v>
      </c>
      <c r="M294" s="1" t="s">
        <v>16</v>
      </c>
      <c r="N294" s="1" t="s">
        <v>10</v>
      </c>
      <c r="O294" s="1" t="s">
        <v>23</v>
      </c>
      <c r="P294" s="1" t="s">
        <v>127</v>
      </c>
      <c r="Q294" s="1" t="s">
        <v>126</v>
      </c>
    </row>
    <row r="295" spans="1:17" x14ac:dyDescent="0.3">
      <c r="A295" t="s">
        <v>10</v>
      </c>
      <c r="B295" t="s">
        <v>16</v>
      </c>
      <c r="C295" t="s">
        <v>29</v>
      </c>
      <c r="D295" t="s">
        <v>30</v>
      </c>
      <c r="E295" t="s">
        <v>124</v>
      </c>
      <c r="F295" t="s">
        <v>125</v>
      </c>
      <c r="G295" t="s">
        <v>126</v>
      </c>
      <c r="H295" t="s">
        <v>127</v>
      </c>
      <c r="I295" t="s">
        <v>481</v>
      </c>
      <c r="J295" s="1" t="s">
        <v>30</v>
      </c>
      <c r="K295" s="1" t="s">
        <v>125</v>
      </c>
      <c r="L295" s="1" t="s">
        <v>124</v>
      </c>
      <c r="M295" s="1" t="s">
        <v>16</v>
      </c>
      <c r="N295" s="1" t="s">
        <v>10</v>
      </c>
      <c r="O295" s="1" t="s">
        <v>29</v>
      </c>
      <c r="P295" s="1" t="s">
        <v>127</v>
      </c>
      <c r="Q295" s="1" t="s">
        <v>126</v>
      </c>
    </row>
    <row r="296" spans="1:17" x14ac:dyDescent="0.3">
      <c r="A296" t="s">
        <v>10</v>
      </c>
      <c r="B296" t="s">
        <v>17</v>
      </c>
      <c r="C296" t="s">
        <v>22</v>
      </c>
      <c r="D296" t="s">
        <v>23</v>
      </c>
      <c r="E296" t="s">
        <v>29</v>
      </c>
      <c r="F296" t="s">
        <v>30</v>
      </c>
      <c r="G296" t="s">
        <v>124</v>
      </c>
      <c r="H296" t="s">
        <v>125</v>
      </c>
      <c r="I296" t="s">
        <v>482</v>
      </c>
      <c r="J296" s="1" t="s">
        <v>30</v>
      </c>
      <c r="K296" s="1" t="s">
        <v>29</v>
      </c>
      <c r="L296" s="1" t="s">
        <v>125</v>
      </c>
      <c r="M296" s="1" t="s">
        <v>17</v>
      </c>
      <c r="N296" s="1" t="s">
        <v>10</v>
      </c>
      <c r="O296" s="1" t="s">
        <v>23</v>
      </c>
      <c r="P296" s="1" t="s">
        <v>22</v>
      </c>
      <c r="Q296" s="1" t="s">
        <v>124</v>
      </c>
    </row>
    <row r="297" spans="1:17" x14ac:dyDescent="0.3">
      <c r="A297" t="s">
        <v>10</v>
      </c>
      <c r="B297" t="s">
        <v>17</v>
      </c>
      <c r="C297" t="s">
        <v>22</v>
      </c>
      <c r="D297" t="s">
        <v>23</v>
      </c>
      <c r="E297" t="s">
        <v>29</v>
      </c>
      <c r="F297" t="s">
        <v>30</v>
      </c>
      <c r="G297" t="s">
        <v>124</v>
      </c>
      <c r="H297" t="s">
        <v>126</v>
      </c>
      <c r="I297" t="s">
        <v>483</v>
      </c>
      <c r="J297" s="1" t="s">
        <v>30</v>
      </c>
      <c r="K297" s="1" t="s">
        <v>29</v>
      </c>
      <c r="L297" s="1" t="s">
        <v>22</v>
      </c>
      <c r="M297" s="1" t="s">
        <v>17</v>
      </c>
      <c r="N297" s="1" t="s">
        <v>10</v>
      </c>
      <c r="O297" s="1" t="s">
        <v>23</v>
      </c>
      <c r="P297" s="1" t="s">
        <v>124</v>
      </c>
      <c r="Q297" s="1" t="s">
        <v>126</v>
      </c>
    </row>
    <row r="298" spans="1:17" x14ac:dyDescent="0.3">
      <c r="A298" t="s">
        <v>10</v>
      </c>
      <c r="B298" t="s">
        <v>17</v>
      </c>
      <c r="C298" t="s">
        <v>22</v>
      </c>
      <c r="D298" t="s">
        <v>23</v>
      </c>
      <c r="E298" t="s">
        <v>29</v>
      </c>
      <c r="F298" t="s">
        <v>30</v>
      </c>
      <c r="G298" t="s">
        <v>124</v>
      </c>
      <c r="H298" t="s">
        <v>127</v>
      </c>
      <c r="I298" t="s">
        <v>484</v>
      </c>
      <c r="J298" s="1" t="s">
        <v>30</v>
      </c>
      <c r="K298" s="1" t="s">
        <v>29</v>
      </c>
      <c r="L298" s="1" t="s">
        <v>22</v>
      </c>
      <c r="M298" s="1" t="s">
        <v>17</v>
      </c>
      <c r="N298" s="1" t="s">
        <v>10</v>
      </c>
      <c r="O298" s="1" t="s">
        <v>23</v>
      </c>
      <c r="P298" s="1" t="s">
        <v>127</v>
      </c>
      <c r="Q298" s="1" t="s">
        <v>124</v>
      </c>
    </row>
    <row r="299" spans="1:17" x14ac:dyDescent="0.3">
      <c r="A299" t="s">
        <v>10</v>
      </c>
      <c r="B299" t="s">
        <v>17</v>
      </c>
      <c r="C299" t="s">
        <v>22</v>
      </c>
      <c r="D299" t="s">
        <v>23</v>
      </c>
      <c r="E299" t="s">
        <v>29</v>
      </c>
      <c r="F299" t="s">
        <v>30</v>
      </c>
      <c r="G299" t="s">
        <v>125</v>
      </c>
      <c r="H299" t="s">
        <v>126</v>
      </c>
      <c r="I299" t="s">
        <v>485</v>
      </c>
      <c r="J299" s="1" t="s">
        <v>30</v>
      </c>
      <c r="K299" s="1" t="s">
        <v>29</v>
      </c>
      <c r="L299" s="1" t="s">
        <v>125</v>
      </c>
      <c r="M299" s="1" t="s">
        <v>17</v>
      </c>
      <c r="N299" s="1" t="s">
        <v>10</v>
      </c>
      <c r="O299" s="1" t="s">
        <v>23</v>
      </c>
      <c r="P299" s="1" t="s">
        <v>22</v>
      </c>
      <c r="Q299" s="1" t="s">
        <v>126</v>
      </c>
    </row>
    <row r="300" spans="1:17" x14ac:dyDescent="0.3">
      <c r="A300" t="s">
        <v>10</v>
      </c>
      <c r="B300" t="s">
        <v>17</v>
      </c>
      <c r="C300" t="s">
        <v>22</v>
      </c>
      <c r="D300" t="s">
        <v>23</v>
      </c>
      <c r="E300" t="s">
        <v>29</v>
      </c>
      <c r="F300" t="s">
        <v>30</v>
      </c>
      <c r="G300" t="s">
        <v>125</v>
      </c>
      <c r="H300" t="s">
        <v>127</v>
      </c>
      <c r="I300" t="s">
        <v>486</v>
      </c>
      <c r="J300" s="1" t="s">
        <v>30</v>
      </c>
      <c r="K300" s="1" t="s">
        <v>29</v>
      </c>
      <c r="L300" s="1" t="s">
        <v>125</v>
      </c>
      <c r="M300" s="1" t="s">
        <v>17</v>
      </c>
      <c r="N300" s="1" t="s">
        <v>10</v>
      </c>
      <c r="O300" s="1" t="s">
        <v>23</v>
      </c>
      <c r="P300" s="1" t="s">
        <v>127</v>
      </c>
      <c r="Q300" s="1" t="s">
        <v>22</v>
      </c>
    </row>
    <row r="301" spans="1:17" x14ac:dyDescent="0.3">
      <c r="A301" t="s">
        <v>10</v>
      </c>
      <c r="B301" t="s">
        <v>17</v>
      </c>
      <c r="C301" t="s">
        <v>22</v>
      </c>
      <c r="D301" t="s">
        <v>23</v>
      </c>
      <c r="E301" t="s">
        <v>29</v>
      </c>
      <c r="F301" t="s">
        <v>30</v>
      </c>
      <c r="G301" t="s">
        <v>126</v>
      </c>
      <c r="H301" t="s">
        <v>127</v>
      </c>
      <c r="I301" t="s">
        <v>487</v>
      </c>
      <c r="J301" s="1" t="s">
        <v>30</v>
      </c>
      <c r="K301" s="1" t="s">
        <v>29</v>
      </c>
      <c r="L301" s="1" t="s">
        <v>22</v>
      </c>
      <c r="M301" s="1" t="s">
        <v>17</v>
      </c>
      <c r="N301" s="1" t="s">
        <v>10</v>
      </c>
      <c r="O301" s="1" t="s">
        <v>23</v>
      </c>
      <c r="P301" s="1" t="s">
        <v>127</v>
      </c>
      <c r="Q301" s="1" t="s">
        <v>126</v>
      </c>
    </row>
    <row r="302" spans="1:17" x14ac:dyDescent="0.3">
      <c r="A302" t="s">
        <v>10</v>
      </c>
      <c r="B302" t="s">
        <v>17</v>
      </c>
      <c r="C302" t="s">
        <v>22</v>
      </c>
      <c r="D302" t="s">
        <v>23</v>
      </c>
      <c r="E302" t="s">
        <v>29</v>
      </c>
      <c r="F302" t="s">
        <v>124</v>
      </c>
      <c r="G302" t="s">
        <v>125</v>
      </c>
      <c r="H302" t="s">
        <v>126</v>
      </c>
      <c r="I302" t="s">
        <v>488</v>
      </c>
      <c r="J302" s="1" t="s">
        <v>22</v>
      </c>
      <c r="K302" s="1" t="s">
        <v>29</v>
      </c>
      <c r="L302" s="1" t="s">
        <v>125</v>
      </c>
      <c r="M302" s="1" t="s">
        <v>17</v>
      </c>
      <c r="N302" s="1" t="s">
        <v>10</v>
      </c>
      <c r="O302" s="1" t="s">
        <v>23</v>
      </c>
      <c r="P302" s="1" t="s">
        <v>124</v>
      </c>
      <c r="Q302" s="1" t="s">
        <v>126</v>
      </c>
    </row>
    <row r="303" spans="1:17" x14ac:dyDescent="0.3">
      <c r="A303" t="s">
        <v>10</v>
      </c>
      <c r="B303" t="s">
        <v>17</v>
      </c>
      <c r="C303" t="s">
        <v>22</v>
      </c>
      <c r="D303" t="s">
        <v>23</v>
      </c>
      <c r="E303" t="s">
        <v>29</v>
      </c>
      <c r="F303" t="s">
        <v>124</v>
      </c>
      <c r="G303" t="s">
        <v>125</v>
      </c>
      <c r="H303" t="s">
        <v>127</v>
      </c>
      <c r="I303" t="s">
        <v>489</v>
      </c>
      <c r="J303" s="1" t="s">
        <v>22</v>
      </c>
      <c r="K303" s="1" t="s">
        <v>29</v>
      </c>
      <c r="L303" s="1" t="s">
        <v>125</v>
      </c>
      <c r="M303" s="1" t="s">
        <v>17</v>
      </c>
      <c r="N303" s="1" t="s">
        <v>10</v>
      </c>
      <c r="O303" s="1" t="s">
        <v>23</v>
      </c>
      <c r="P303" s="1" t="s">
        <v>127</v>
      </c>
      <c r="Q303" s="1" t="s">
        <v>124</v>
      </c>
    </row>
    <row r="304" spans="1:17" x14ac:dyDescent="0.3">
      <c r="A304" t="s">
        <v>10</v>
      </c>
      <c r="B304" t="s">
        <v>17</v>
      </c>
      <c r="C304" t="s">
        <v>22</v>
      </c>
      <c r="D304" t="s">
        <v>23</v>
      </c>
      <c r="E304" t="s">
        <v>29</v>
      </c>
      <c r="F304" t="s">
        <v>124</v>
      </c>
      <c r="G304" t="s">
        <v>126</v>
      </c>
      <c r="H304" t="s">
        <v>127</v>
      </c>
      <c r="I304" t="s">
        <v>490</v>
      </c>
      <c r="J304" s="1" t="s">
        <v>22</v>
      </c>
      <c r="K304" s="1" t="s">
        <v>29</v>
      </c>
      <c r="L304" s="1" t="s">
        <v>124</v>
      </c>
      <c r="M304" s="1" t="s">
        <v>17</v>
      </c>
      <c r="N304" s="1" t="s">
        <v>10</v>
      </c>
      <c r="O304" s="1" t="s">
        <v>23</v>
      </c>
      <c r="P304" s="1" t="s">
        <v>127</v>
      </c>
      <c r="Q304" s="1" t="s">
        <v>126</v>
      </c>
    </row>
    <row r="305" spans="1:17" x14ac:dyDescent="0.3">
      <c r="A305" t="s">
        <v>10</v>
      </c>
      <c r="B305" t="s">
        <v>17</v>
      </c>
      <c r="C305" t="s">
        <v>22</v>
      </c>
      <c r="D305" t="s">
        <v>23</v>
      </c>
      <c r="E305" t="s">
        <v>29</v>
      </c>
      <c r="F305" t="s">
        <v>125</v>
      </c>
      <c r="G305" t="s">
        <v>126</v>
      </c>
      <c r="H305" t="s">
        <v>127</v>
      </c>
      <c r="I305" t="s">
        <v>491</v>
      </c>
      <c r="J305" s="1" t="s">
        <v>22</v>
      </c>
      <c r="K305" s="1" t="s">
        <v>29</v>
      </c>
      <c r="L305" s="1" t="s">
        <v>125</v>
      </c>
      <c r="M305" s="1" t="s">
        <v>17</v>
      </c>
      <c r="N305" s="1" t="s">
        <v>10</v>
      </c>
      <c r="O305" s="1" t="s">
        <v>23</v>
      </c>
      <c r="P305" s="1" t="s">
        <v>127</v>
      </c>
      <c r="Q305" s="1" t="s">
        <v>126</v>
      </c>
    </row>
    <row r="306" spans="1:17" x14ac:dyDescent="0.3">
      <c r="A306" t="s">
        <v>10</v>
      </c>
      <c r="B306" t="s">
        <v>17</v>
      </c>
      <c r="C306" t="s">
        <v>22</v>
      </c>
      <c r="D306" t="s">
        <v>23</v>
      </c>
      <c r="E306" t="s">
        <v>30</v>
      </c>
      <c r="F306" t="s">
        <v>124</v>
      </c>
      <c r="G306" t="s">
        <v>125</v>
      </c>
      <c r="H306" t="s">
        <v>126</v>
      </c>
      <c r="I306" t="s">
        <v>492</v>
      </c>
      <c r="J306" s="1" t="s">
        <v>30</v>
      </c>
      <c r="K306" s="1" t="s">
        <v>125</v>
      </c>
      <c r="L306" s="1" t="s">
        <v>22</v>
      </c>
      <c r="M306" s="1" t="s">
        <v>17</v>
      </c>
      <c r="N306" s="1" t="s">
        <v>10</v>
      </c>
      <c r="O306" s="1" t="s">
        <v>23</v>
      </c>
      <c r="P306" s="1" t="s">
        <v>124</v>
      </c>
      <c r="Q306" s="1" t="s">
        <v>126</v>
      </c>
    </row>
    <row r="307" spans="1:17" x14ac:dyDescent="0.3">
      <c r="A307" t="s">
        <v>10</v>
      </c>
      <c r="B307" t="s">
        <v>17</v>
      </c>
      <c r="C307" t="s">
        <v>22</v>
      </c>
      <c r="D307" t="s">
        <v>23</v>
      </c>
      <c r="E307" t="s">
        <v>30</v>
      </c>
      <c r="F307" t="s">
        <v>124</v>
      </c>
      <c r="G307" t="s">
        <v>125</v>
      </c>
      <c r="H307" t="s">
        <v>127</v>
      </c>
      <c r="I307" t="s">
        <v>493</v>
      </c>
      <c r="J307" s="1" t="s">
        <v>30</v>
      </c>
      <c r="K307" s="1" t="s">
        <v>125</v>
      </c>
      <c r="L307" s="1" t="s">
        <v>22</v>
      </c>
      <c r="M307" s="1" t="s">
        <v>17</v>
      </c>
      <c r="N307" s="1" t="s">
        <v>10</v>
      </c>
      <c r="O307" s="1" t="s">
        <v>23</v>
      </c>
      <c r="P307" s="1" t="s">
        <v>127</v>
      </c>
      <c r="Q307" s="1" t="s">
        <v>124</v>
      </c>
    </row>
    <row r="308" spans="1:17" x14ac:dyDescent="0.3">
      <c r="A308" t="s">
        <v>10</v>
      </c>
      <c r="B308" t="s">
        <v>17</v>
      </c>
      <c r="C308" t="s">
        <v>22</v>
      </c>
      <c r="D308" t="s">
        <v>23</v>
      </c>
      <c r="E308" t="s">
        <v>30</v>
      </c>
      <c r="F308" t="s">
        <v>124</v>
      </c>
      <c r="G308" t="s">
        <v>126</v>
      </c>
      <c r="H308" t="s">
        <v>127</v>
      </c>
      <c r="I308" t="s">
        <v>494</v>
      </c>
      <c r="J308" s="1" t="s">
        <v>30</v>
      </c>
      <c r="K308" s="1" t="s">
        <v>22</v>
      </c>
      <c r="L308" s="1" t="s">
        <v>124</v>
      </c>
      <c r="M308" s="1" t="s">
        <v>17</v>
      </c>
      <c r="N308" s="1" t="s">
        <v>10</v>
      </c>
      <c r="O308" s="1" t="s">
        <v>23</v>
      </c>
      <c r="P308" s="1" t="s">
        <v>127</v>
      </c>
      <c r="Q308" s="1" t="s">
        <v>126</v>
      </c>
    </row>
    <row r="309" spans="1:17" x14ac:dyDescent="0.3">
      <c r="A309" t="s">
        <v>10</v>
      </c>
      <c r="B309" t="s">
        <v>17</v>
      </c>
      <c r="C309" t="s">
        <v>22</v>
      </c>
      <c r="D309" t="s">
        <v>23</v>
      </c>
      <c r="E309" t="s">
        <v>30</v>
      </c>
      <c r="F309" t="s">
        <v>125</v>
      </c>
      <c r="G309" t="s">
        <v>126</v>
      </c>
      <c r="H309" t="s">
        <v>127</v>
      </c>
      <c r="I309" t="s">
        <v>495</v>
      </c>
      <c r="J309" s="1" t="s">
        <v>30</v>
      </c>
      <c r="K309" s="1" t="s">
        <v>125</v>
      </c>
      <c r="L309" s="1" t="s">
        <v>22</v>
      </c>
      <c r="M309" s="1" t="s">
        <v>17</v>
      </c>
      <c r="N309" s="1" t="s">
        <v>10</v>
      </c>
      <c r="O309" s="1" t="s">
        <v>23</v>
      </c>
      <c r="P309" s="1" t="s">
        <v>127</v>
      </c>
      <c r="Q309" s="1" t="s">
        <v>126</v>
      </c>
    </row>
    <row r="310" spans="1:17" x14ac:dyDescent="0.3">
      <c r="A310" t="s">
        <v>10</v>
      </c>
      <c r="B310" t="s">
        <v>17</v>
      </c>
      <c r="C310" t="s">
        <v>22</v>
      </c>
      <c r="D310" t="s">
        <v>23</v>
      </c>
      <c r="E310" t="s">
        <v>124</v>
      </c>
      <c r="F310" t="s">
        <v>125</v>
      </c>
      <c r="G310" t="s">
        <v>126</v>
      </c>
      <c r="H310" t="s">
        <v>127</v>
      </c>
      <c r="I310" t="s">
        <v>496</v>
      </c>
      <c r="J310" s="1" t="s">
        <v>22</v>
      </c>
      <c r="K310" s="1" t="s">
        <v>125</v>
      </c>
      <c r="L310" s="1" t="s">
        <v>124</v>
      </c>
      <c r="M310" s="1" t="s">
        <v>17</v>
      </c>
      <c r="N310" s="1" t="s">
        <v>10</v>
      </c>
      <c r="O310" s="1" t="s">
        <v>23</v>
      </c>
      <c r="P310" s="1" t="s">
        <v>127</v>
      </c>
      <c r="Q310" s="1" t="s">
        <v>126</v>
      </c>
    </row>
    <row r="311" spans="1:17" x14ac:dyDescent="0.3">
      <c r="A311" t="s">
        <v>10</v>
      </c>
      <c r="B311" t="s">
        <v>17</v>
      </c>
      <c r="C311" t="s">
        <v>22</v>
      </c>
      <c r="D311" t="s">
        <v>29</v>
      </c>
      <c r="E311" t="s">
        <v>30</v>
      </c>
      <c r="F311" t="s">
        <v>124</v>
      </c>
      <c r="G311" t="s">
        <v>125</v>
      </c>
      <c r="H311" t="s">
        <v>126</v>
      </c>
      <c r="I311" t="s">
        <v>497</v>
      </c>
      <c r="J311" s="1" t="s">
        <v>22</v>
      </c>
      <c r="K311" s="1" t="s">
        <v>29</v>
      </c>
      <c r="L311" s="1" t="s">
        <v>125</v>
      </c>
      <c r="M311" s="1" t="s">
        <v>17</v>
      </c>
      <c r="N311" s="1" t="s">
        <v>10</v>
      </c>
      <c r="O311" s="1" t="s">
        <v>30</v>
      </c>
      <c r="P311" s="1" t="s">
        <v>124</v>
      </c>
      <c r="Q311" s="1" t="s">
        <v>126</v>
      </c>
    </row>
    <row r="312" spans="1:17" x14ac:dyDescent="0.3">
      <c r="A312" t="s">
        <v>10</v>
      </c>
      <c r="B312" t="s">
        <v>17</v>
      </c>
      <c r="C312" t="s">
        <v>22</v>
      </c>
      <c r="D312" t="s">
        <v>29</v>
      </c>
      <c r="E312" t="s">
        <v>30</v>
      </c>
      <c r="F312" t="s">
        <v>124</v>
      </c>
      <c r="G312" t="s">
        <v>125</v>
      </c>
      <c r="H312" t="s">
        <v>127</v>
      </c>
      <c r="I312" t="s">
        <v>498</v>
      </c>
      <c r="J312" s="1" t="s">
        <v>22</v>
      </c>
      <c r="K312" s="1" t="s">
        <v>29</v>
      </c>
      <c r="L312" s="1" t="s">
        <v>125</v>
      </c>
      <c r="M312" s="1" t="s">
        <v>17</v>
      </c>
      <c r="N312" s="1" t="s">
        <v>10</v>
      </c>
      <c r="O312" s="1" t="s">
        <v>30</v>
      </c>
      <c r="P312" s="1" t="s">
        <v>127</v>
      </c>
      <c r="Q312" s="1" t="s">
        <v>124</v>
      </c>
    </row>
    <row r="313" spans="1:17" x14ac:dyDescent="0.3">
      <c r="A313" t="s">
        <v>10</v>
      </c>
      <c r="B313" t="s">
        <v>17</v>
      </c>
      <c r="C313" t="s">
        <v>22</v>
      </c>
      <c r="D313" t="s">
        <v>29</v>
      </c>
      <c r="E313" t="s">
        <v>30</v>
      </c>
      <c r="F313" t="s">
        <v>124</v>
      </c>
      <c r="G313" t="s">
        <v>126</v>
      </c>
      <c r="H313" t="s">
        <v>127</v>
      </c>
      <c r="I313" t="s">
        <v>499</v>
      </c>
      <c r="J313" s="1" t="s">
        <v>22</v>
      </c>
      <c r="K313" s="1" t="s">
        <v>29</v>
      </c>
      <c r="L313" s="1" t="s">
        <v>124</v>
      </c>
      <c r="M313" s="1" t="s">
        <v>17</v>
      </c>
      <c r="N313" s="1" t="s">
        <v>10</v>
      </c>
      <c r="O313" s="1" t="s">
        <v>30</v>
      </c>
      <c r="P313" s="1" t="s">
        <v>127</v>
      </c>
      <c r="Q313" s="1" t="s">
        <v>126</v>
      </c>
    </row>
    <row r="314" spans="1:17" x14ac:dyDescent="0.3">
      <c r="A314" t="s">
        <v>10</v>
      </c>
      <c r="B314" t="s">
        <v>17</v>
      </c>
      <c r="C314" t="s">
        <v>22</v>
      </c>
      <c r="D314" t="s">
        <v>29</v>
      </c>
      <c r="E314" t="s">
        <v>30</v>
      </c>
      <c r="F314" t="s">
        <v>125</v>
      </c>
      <c r="G314" t="s">
        <v>126</v>
      </c>
      <c r="H314" t="s">
        <v>127</v>
      </c>
      <c r="I314" t="s">
        <v>500</v>
      </c>
      <c r="J314" s="1" t="s">
        <v>22</v>
      </c>
      <c r="K314" s="1" t="s">
        <v>29</v>
      </c>
      <c r="L314" s="1" t="s">
        <v>125</v>
      </c>
      <c r="M314" s="1" t="s">
        <v>17</v>
      </c>
      <c r="N314" s="1" t="s">
        <v>10</v>
      </c>
      <c r="O314" s="1" t="s">
        <v>30</v>
      </c>
      <c r="P314" s="1" t="s">
        <v>127</v>
      </c>
      <c r="Q314" s="1" t="s">
        <v>126</v>
      </c>
    </row>
    <row r="315" spans="1:17" x14ac:dyDescent="0.3">
      <c r="A315" t="s">
        <v>10</v>
      </c>
      <c r="B315" t="s">
        <v>17</v>
      </c>
      <c r="C315" t="s">
        <v>22</v>
      </c>
      <c r="D315" t="s">
        <v>29</v>
      </c>
      <c r="E315" t="s">
        <v>124</v>
      </c>
      <c r="F315" t="s">
        <v>125</v>
      </c>
      <c r="G315" t="s">
        <v>126</v>
      </c>
      <c r="H315" t="s">
        <v>127</v>
      </c>
      <c r="I315" t="s">
        <v>501</v>
      </c>
      <c r="J315" s="1" t="s">
        <v>22</v>
      </c>
      <c r="K315" s="1" t="s">
        <v>125</v>
      </c>
      <c r="L315" s="1" t="s">
        <v>124</v>
      </c>
      <c r="M315" s="1" t="s">
        <v>17</v>
      </c>
      <c r="N315" s="1" t="s">
        <v>10</v>
      </c>
      <c r="O315" s="1" t="s">
        <v>29</v>
      </c>
      <c r="P315" s="1" t="s">
        <v>127</v>
      </c>
      <c r="Q315" s="1" t="s">
        <v>126</v>
      </c>
    </row>
    <row r="316" spans="1:17" x14ac:dyDescent="0.3">
      <c r="A316" t="s">
        <v>10</v>
      </c>
      <c r="B316" t="s">
        <v>17</v>
      </c>
      <c r="C316" t="s">
        <v>22</v>
      </c>
      <c r="D316" t="s">
        <v>30</v>
      </c>
      <c r="E316" t="s">
        <v>124</v>
      </c>
      <c r="F316" t="s">
        <v>125</v>
      </c>
      <c r="G316" t="s">
        <v>126</v>
      </c>
      <c r="H316" t="s">
        <v>127</v>
      </c>
      <c r="I316" t="s">
        <v>502</v>
      </c>
      <c r="J316" s="1" t="s">
        <v>22</v>
      </c>
      <c r="K316" s="1" t="s">
        <v>125</v>
      </c>
      <c r="L316" s="1" t="s">
        <v>124</v>
      </c>
      <c r="M316" s="1" t="s">
        <v>17</v>
      </c>
      <c r="N316" s="1" t="s">
        <v>10</v>
      </c>
      <c r="O316" s="1" t="s">
        <v>30</v>
      </c>
      <c r="P316" s="1" t="s">
        <v>127</v>
      </c>
      <c r="Q316" s="1" t="s">
        <v>126</v>
      </c>
    </row>
    <row r="317" spans="1:17" x14ac:dyDescent="0.3">
      <c r="A317" t="s">
        <v>10</v>
      </c>
      <c r="B317" t="s">
        <v>17</v>
      </c>
      <c r="C317" t="s">
        <v>23</v>
      </c>
      <c r="D317" t="s">
        <v>29</v>
      </c>
      <c r="E317" t="s">
        <v>30</v>
      </c>
      <c r="F317" t="s">
        <v>124</v>
      </c>
      <c r="G317" t="s">
        <v>125</v>
      </c>
      <c r="H317" t="s">
        <v>126</v>
      </c>
      <c r="I317" t="s">
        <v>503</v>
      </c>
      <c r="J317" s="1" t="s">
        <v>30</v>
      </c>
      <c r="K317" s="1" t="s">
        <v>29</v>
      </c>
      <c r="L317" s="1" t="s">
        <v>125</v>
      </c>
      <c r="M317" s="1" t="s">
        <v>17</v>
      </c>
      <c r="N317" s="1" t="s">
        <v>10</v>
      </c>
      <c r="O317" s="1" t="s">
        <v>23</v>
      </c>
      <c r="P317" s="1" t="s">
        <v>124</v>
      </c>
      <c r="Q317" s="1" t="s">
        <v>126</v>
      </c>
    </row>
    <row r="318" spans="1:17" x14ac:dyDescent="0.3">
      <c r="A318" t="s">
        <v>10</v>
      </c>
      <c r="B318" t="s">
        <v>17</v>
      </c>
      <c r="C318" t="s">
        <v>23</v>
      </c>
      <c r="D318" t="s">
        <v>29</v>
      </c>
      <c r="E318" t="s">
        <v>30</v>
      </c>
      <c r="F318" t="s">
        <v>124</v>
      </c>
      <c r="G318" t="s">
        <v>125</v>
      </c>
      <c r="H318" t="s">
        <v>127</v>
      </c>
      <c r="I318" t="s">
        <v>504</v>
      </c>
      <c r="J318" s="1" t="s">
        <v>30</v>
      </c>
      <c r="K318" s="1" t="s">
        <v>29</v>
      </c>
      <c r="L318" s="1" t="s">
        <v>125</v>
      </c>
      <c r="M318" s="1" t="s">
        <v>17</v>
      </c>
      <c r="N318" s="1" t="s">
        <v>10</v>
      </c>
      <c r="O318" s="1" t="s">
        <v>23</v>
      </c>
      <c r="P318" s="1" t="s">
        <v>127</v>
      </c>
      <c r="Q318" s="1" t="s">
        <v>124</v>
      </c>
    </row>
    <row r="319" spans="1:17" x14ac:dyDescent="0.3">
      <c r="A319" t="s">
        <v>10</v>
      </c>
      <c r="B319" t="s">
        <v>17</v>
      </c>
      <c r="C319" t="s">
        <v>23</v>
      </c>
      <c r="D319" t="s">
        <v>29</v>
      </c>
      <c r="E319" t="s">
        <v>30</v>
      </c>
      <c r="F319" t="s">
        <v>124</v>
      </c>
      <c r="G319" t="s">
        <v>126</v>
      </c>
      <c r="H319" t="s">
        <v>127</v>
      </c>
      <c r="I319" t="s">
        <v>505</v>
      </c>
      <c r="J319" s="1" t="s">
        <v>30</v>
      </c>
      <c r="K319" s="1" t="s">
        <v>29</v>
      </c>
      <c r="L319" s="1" t="s">
        <v>124</v>
      </c>
      <c r="M319" s="1" t="s">
        <v>17</v>
      </c>
      <c r="N319" s="1" t="s">
        <v>10</v>
      </c>
      <c r="O319" s="1" t="s">
        <v>23</v>
      </c>
      <c r="P319" s="1" t="s">
        <v>127</v>
      </c>
      <c r="Q319" s="1" t="s">
        <v>126</v>
      </c>
    </row>
    <row r="320" spans="1:17" x14ac:dyDescent="0.3">
      <c r="A320" t="s">
        <v>10</v>
      </c>
      <c r="B320" t="s">
        <v>17</v>
      </c>
      <c r="C320" t="s">
        <v>23</v>
      </c>
      <c r="D320" t="s">
        <v>29</v>
      </c>
      <c r="E320" t="s">
        <v>30</v>
      </c>
      <c r="F320" t="s">
        <v>125</v>
      </c>
      <c r="G320" t="s">
        <v>126</v>
      </c>
      <c r="H320" t="s">
        <v>127</v>
      </c>
      <c r="I320" t="s">
        <v>506</v>
      </c>
      <c r="J320" s="1" t="s">
        <v>30</v>
      </c>
      <c r="K320" s="1" t="s">
        <v>29</v>
      </c>
      <c r="L320" s="1" t="s">
        <v>125</v>
      </c>
      <c r="M320" s="1" t="s">
        <v>17</v>
      </c>
      <c r="N320" s="1" t="s">
        <v>10</v>
      </c>
      <c r="O320" s="1" t="s">
        <v>23</v>
      </c>
      <c r="P320" s="1" t="s">
        <v>127</v>
      </c>
      <c r="Q320" s="1" t="s">
        <v>126</v>
      </c>
    </row>
    <row r="321" spans="1:17" x14ac:dyDescent="0.3">
      <c r="A321" t="s">
        <v>10</v>
      </c>
      <c r="B321" t="s">
        <v>17</v>
      </c>
      <c r="C321" t="s">
        <v>23</v>
      </c>
      <c r="D321" t="s">
        <v>29</v>
      </c>
      <c r="E321" t="s">
        <v>124</v>
      </c>
      <c r="F321" t="s">
        <v>125</v>
      </c>
      <c r="G321" t="s">
        <v>126</v>
      </c>
      <c r="H321" t="s">
        <v>127</v>
      </c>
      <c r="I321" t="s">
        <v>507</v>
      </c>
      <c r="J321" s="1" t="s">
        <v>124</v>
      </c>
      <c r="K321" s="1" t="s">
        <v>29</v>
      </c>
      <c r="L321" s="1" t="s">
        <v>125</v>
      </c>
      <c r="M321" s="1" t="s">
        <v>17</v>
      </c>
      <c r="N321" s="1" t="s">
        <v>10</v>
      </c>
      <c r="O321" s="1" t="s">
        <v>23</v>
      </c>
      <c r="P321" s="1" t="s">
        <v>127</v>
      </c>
      <c r="Q321" s="1" t="s">
        <v>126</v>
      </c>
    </row>
    <row r="322" spans="1:17" x14ac:dyDescent="0.3">
      <c r="A322" t="s">
        <v>10</v>
      </c>
      <c r="B322" t="s">
        <v>17</v>
      </c>
      <c r="C322" t="s">
        <v>23</v>
      </c>
      <c r="D322" t="s">
        <v>30</v>
      </c>
      <c r="E322" t="s">
        <v>124</v>
      </c>
      <c r="F322" t="s">
        <v>125</v>
      </c>
      <c r="G322" t="s">
        <v>126</v>
      </c>
      <c r="H322" t="s">
        <v>127</v>
      </c>
      <c r="I322" t="s">
        <v>508</v>
      </c>
      <c r="J322" s="1" t="s">
        <v>30</v>
      </c>
      <c r="K322" s="1" t="s">
        <v>125</v>
      </c>
      <c r="L322" s="1" t="s">
        <v>124</v>
      </c>
      <c r="M322" s="1" t="s">
        <v>17</v>
      </c>
      <c r="N322" s="1" t="s">
        <v>10</v>
      </c>
      <c r="O322" s="1" t="s">
        <v>23</v>
      </c>
      <c r="P322" s="1" t="s">
        <v>127</v>
      </c>
      <c r="Q322" s="1" t="s">
        <v>126</v>
      </c>
    </row>
    <row r="323" spans="1:17" x14ac:dyDescent="0.3">
      <c r="A323" t="s">
        <v>10</v>
      </c>
      <c r="B323" t="s">
        <v>17</v>
      </c>
      <c r="C323" t="s">
        <v>29</v>
      </c>
      <c r="D323" t="s">
        <v>30</v>
      </c>
      <c r="E323" t="s">
        <v>124</v>
      </c>
      <c r="F323" t="s">
        <v>125</v>
      </c>
      <c r="G323" t="s">
        <v>126</v>
      </c>
      <c r="H323" t="s">
        <v>127</v>
      </c>
      <c r="I323" t="s">
        <v>509</v>
      </c>
      <c r="J323" s="1" t="s">
        <v>30</v>
      </c>
      <c r="K323" s="1" t="s">
        <v>125</v>
      </c>
      <c r="L323" s="1" t="s">
        <v>124</v>
      </c>
      <c r="M323" s="1" t="s">
        <v>17</v>
      </c>
      <c r="N323" s="1" t="s">
        <v>10</v>
      </c>
      <c r="O323" s="1" t="s">
        <v>29</v>
      </c>
      <c r="P323" s="1" t="s">
        <v>127</v>
      </c>
      <c r="Q323" s="1" t="s">
        <v>126</v>
      </c>
    </row>
    <row r="324" spans="1:17" x14ac:dyDescent="0.3">
      <c r="A324" t="s">
        <v>10</v>
      </c>
      <c r="B324" t="s">
        <v>22</v>
      </c>
      <c r="C324" t="s">
        <v>23</v>
      </c>
      <c r="D324" t="s">
        <v>29</v>
      </c>
      <c r="E324" t="s">
        <v>30</v>
      </c>
      <c r="F324" t="s">
        <v>124</v>
      </c>
      <c r="G324" t="s">
        <v>125</v>
      </c>
      <c r="H324" t="s">
        <v>126</v>
      </c>
      <c r="I324" t="s">
        <v>510</v>
      </c>
      <c r="J324" s="1" t="s">
        <v>22</v>
      </c>
      <c r="K324" s="1" t="s">
        <v>29</v>
      </c>
      <c r="L324" s="1" t="s">
        <v>125</v>
      </c>
      <c r="M324" s="1" t="s">
        <v>23</v>
      </c>
      <c r="N324" s="1" t="s">
        <v>10</v>
      </c>
      <c r="O324" s="1" t="s">
        <v>30</v>
      </c>
      <c r="P324" s="1" t="s">
        <v>124</v>
      </c>
      <c r="Q324" s="1" t="s">
        <v>126</v>
      </c>
    </row>
    <row r="325" spans="1:17" x14ac:dyDescent="0.3">
      <c r="A325" t="s">
        <v>10</v>
      </c>
      <c r="B325" t="s">
        <v>22</v>
      </c>
      <c r="C325" t="s">
        <v>23</v>
      </c>
      <c r="D325" t="s">
        <v>29</v>
      </c>
      <c r="E325" t="s">
        <v>30</v>
      </c>
      <c r="F325" t="s">
        <v>124</v>
      </c>
      <c r="G325" t="s">
        <v>125</v>
      </c>
      <c r="H325" t="s">
        <v>127</v>
      </c>
      <c r="I325" t="s">
        <v>511</v>
      </c>
      <c r="J325" s="1" t="s">
        <v>22</v>
      </c>
      <c r="K325" s="1" t="s">
        <v>29</v>
      </c>
      <c r="L325" s="1" t="s">
        <v>125</v>
      </c>
      <c r="M325" s="1" t="s">
        <v>23</v>
      </c>
      <c r="N325" s="1" t="s">
        <v>10</v>
      </c>
      <c r="O325" s="1" t="s">
        <v>30</v>
      </c>
      <c r="P325" s="1" t="s">
        <v>127</v>
      </c>
      <c r="Q325" s="1" t="s">
        <v>124</v>
      </c>
    </row>
    <row r="326" spans="1:17" x14ac:dyDescent="0.3">
      <c r="A326" t="s">
        <v>10</v>
      </c>
      <c r="B326" t="s">
        <v>22</v>
      </c>
      <c r="C326" t="s">
        <v>23</v>
      </c>
      <c r="D326" t="s">
        <v>29</v>
      </c>
      <c r="E326" t="s">
        <v>30</v>
      </c>
      <c r="F326" t="s">
        <v>124</v>
      </c>
      <c r="G326" t="s">
        <v>126</v>
      </c>
      <c r="H326" t="s">
        <v>127</v>
      </c>
      <c r="I326" t="s">
        <v>512</v>
      </c>
      <c r="J326" s="1" t="s">
        <v>22</v>
      </c>
      <c r="K326" s="1" t="s">
        <v>29</v>
      </c>
      <c r="L326" s="1" t="s">
        <v>124</v>
      </c>
      <c r="M326" s="1" t="s">
        <v>23</v>
      </c>
      <c r="N326" s="1" t="s">
        <v>10</v>
      </c>
      <c r="O326" s="1" t="s">
        <v>30</v>
      </c>
      <c r="P326" s="1" t="s">
        <v>127</v>
      </c>
      <c r="Q326" s="1" t="s">
        <v>126</v>
      </c>
    </row>
    <row r="327" spans="1:17" x14ac:dyDescent="0.3">
      <c r="A327" t="s">
        <v>10</v>
      </c>
      <c r="B327" t="s">
        <v>22</v>
      </c>
      <c r="C327" t="s">
        <v>23</v>
      </c>
      <c r="D327" t="s">
        <v>29</v>
      </c>
      <c r="E327" t="s">
        <v>30</v>
      </c>
      <c r="F327" t="s">
        <v>125</v>
      </c>
      <c r="G327" t="s">
        <v>126</v>
      </c>
      <c r="H327" t="s">
        <v>127</v>
      </c>
      <c r="I327" t="s">
        <v>513</v>
      </c>
      <c r="J327" s="1" t="s">
        <v>22</v>
      </c>
      <c r="K327" s="1" t="s">
        <v>29</v>
      </c>
      <c r="L327" s="1" t="s">
        <v>125</v>
      </c>
      <c r="M327" s="1" t="s">
        <v>23</v>
      </c>
      <c r="N327" s="1" t="s">
        <v>10</v>
      </c>
      <c r="O327" s="1" t="s">
        <v>30</v>
      </c>
      <c r="P327" s="1" t="s">
        <v>127</v>
      </c>
      <c r="Q327" s="1" t="s">
        <v>126</v>
      </c>
    </row>
    <row r="328" spans="1:17" x14ac:dyDescent="0.3">
      <c r="A328" t="s">
        <v>10</v>
      </c>
      <c r="B328" t="s">
        <v>22</v>
      </c>
      <c r="C328" t="s">
        <v>23</v>
      </c>
      <c r="D328" t="s">
        <v>29</v>
      </c>
      <c r="E328" t="s">
        <v>124</v>
      </c>
      <c r="F328" t="s">
        <v>125</v>
      </c>
      <c r="G328" t="s">
        <v>126</v>
      </c>
      <c r="H328" t="s">
        <v>127</v>
      </c>
      <c r="I328" t="s">
        <v>514</v>
      </c>
      <c r="J328" s="1" t="s">
        <v>22</v>
      </c>
      <c r="K328" s="1" t="s">
        <v>125</v>
      </c>
      <c r="L328" s="1" t="s">
        <v>124</v>
      </c>
      <c r="M328" s="1" t="s">
        <v>23</v>
      </c>
      <c r="N328" s="1" t="s">
        <v>10</v>
      </c>
      <c r="O328" s="1" t="s">
        <v>29</v>
      </c>
      <c r="P328" s="1" t="s">
        <v>127</v>
      </c>
      <c r="Q328" s="1" t="s">
        <v>126</v>
      </c>
    </row>
    <row r="329" spans="1:17" x14ac:dyDescent="0.3">
      <c r="A329" t="s">
        <v>10</v>
      </c>
      <c r="B329" t="s">
        <v>22</v>
      </c>
      <c r="C329" t="s">
        <v>23</v>
      </c>
      <c r="D329" t="s">
        <v>30</v>
      </c>
      <c r="E329" t="s">
        <v>124</v>
      </c>
      <c r="F329" t="s">
        <v>125</v>
      </c>
      <c r="G329" t="s">
        <v>126</v>
      </c>
      <c r="H329" t="s">
        <v>127</v>
      </c>
      <c r="I329" t="s">
        <v>515</v>
      </c>
      <c r="J329" s="1" t="s">
        <v>22</v>
      </c>
      <c r="K329" s="1" t="s">
        <v>125</v>
      </c>
      <c r="L329" s="1" t="s">
        <v>124</v>
      </c>
      <c r="M329" s="1" t="s">
        <v>23</v>
      </c>
      <c r="N329" s="1" t="s">
        <v>10</v>
      </c>
      <c r="O329" s="1" t="s">
        <v>30</v>
      </c>
      <c r="P329" s="1" t="s">
        <v>127</v>
      </c>
      <c r="Q329" s="1" t="s">
        <v>126</v>
      </c>
    </row>
    <row r="330" spans="1:17" x14ac:dyDescent="0.3">
      <c r="A330" t="s">
        <v>10</v>
      </c>
      <c r="B330" t="s">
        <v>22</v>
      </c>
      <c r="C330" t="s">
        <v>29</v>
      </c>
      <c r="D330" t="s">
        <v>30</v>
      </c>
      <c r="E330" t="s">
        <v>124</v>
      </c>
      <c r="F330" t="s">
        <v>125</v>
      </c>
      <c r="G330" t="s">
        <v>126</v>
      </c>
      <c r="H330" t="s">
        <v>127</v>
      </c>
      <c r="I330" t="s">
        <v>516</v>
      </c>
      <c r="J330" s="1" t="s">
        <v>22</v>
      </c>
      <c r="K330" s="1" t="s">
        <v>125</v>
      </c>
      <c r="L330" s="1" t="s">
        <v>124</v>
      </c>
      <c r="M330" s="1" t="s">
        <v>10</v>
      </c>
      <c r="N330" s="1" t="s">
        <v>30</v>
      </c>
      <c r="O330" s="1" t="s">
        <v>29</v>
      </c>
      <c r="P330" s="1" t="s">
        <v>127</v>
      </c>
      <c r="Q330" s="1" t="s">
        <v>126</v>
      </c>
    </row>
    <row r="331" spans="1:17" x14ac:dyDescent="0.3">
      <c r="A331" t="s">
        <v>10</v>
      </c>
      <c r="B331" t="s">
        <v>23</v>
      </c>
      <c r="C331" t="s">
        <v>29</v>
      </c>
      <c r="D331" t="s">
        <v>30</v>
      </c>
      <c r="E331" t="s">
        <v>124</v>
      </c>
      <c r="F331" t="s">
        <v>125</v>
      </c>
      <c r="G331" t="s">
        <v>126</v>
      </c>
      <c r="H331" t="s">
        <v>127</v>
      </c>
      <c r="I331" t="s">
        <v>517</v>
      </c>
      <c r="J331" s="1" t="s">
        <v>30</v>
      </c>
      <c r="K331" s="1" t="s">
        <v>125</v>
      </c>
      <c r="L331" s="1" t="s">
        <v>124</v>
      </c>
      <c r="M331" s="1" t="s">
        <v>23</v>
      </c>
      <c r="N331" s="1" t="s">
        <v>10</v>
      </c>
      <c r="O331" s="1" t="s">
        <v>29</v>
      </c>
      <c r="P331" s="1" t="s">
        <v>127</v>
      </c>
      <c r="Q331" s="1" t="s">
        <v>126</v>
      </c>
    </row>
    <row r="332" spans="1:17" x14ac:dyDescent="0.3">
      <c r="A332" t="s">
        <v>11</v>
      </c>
      <c r="B332" t="s">
        <v>16</v>
      </c>
      <c r="C332" t="s">
        <v>17</v>
      </c>
      <c r="D332" t="s">
        <v>22</v>
      </c>
      <c r="E332" t="s">
        <v>23</v>
      </c>
      <c r="F332" t="s">
        <v>29</v>
      </c>
      <c r="G332" t="s">
        <v>30</v>
      </c>
      <c r="H332" t="s">
        <v>124</v>
      </c>
      <c r="I332" t="s">
        <v>518</v>
      </c>
      <c r="J332" s="1" t="s">
        <v>16</v>
      </c>
      <c r="K332" s="1" t="s">
        <v>29</v>
      </c>
      <c r="L332" s="1" t="s">
        <v>11</v>
      </c>
      <c r="M332" s="1" t="s">
        <v>17</v>
      </c>
      <c r="N332" s="1" t="s">
        <v>30</v>
      </c>
      <c r="O332" s="1" t="s">
        <v>23</v>
      </c>
      <c r="P332" s="1" t="s">
        <v>22</v>
      </c>
      <c r="Q332" s="1" t="s">
        <v>124</v>
      </c>
    </row>
    <row r="333" spans="1:17" x14ac:dyDescent="0.3">
      <c r="A333" t="s">
        <v>11</v>
      </c>
      <c r="B333" t="s">
        <v>16</v>
      </c>
      <c r="C333" t="s">
        <v>17</v>
      </c>
      <c r="D333" t="s">
        <v>22</v>
      </c>
      <c r="E333" t="s">
        <v>23</v>
      </c>
      <c r="F333" t="s">
        <v>29</v>
      </c>
      <c r="G333" t="s">
        <v>30</v>
      </c>
      <c r="H333" t="s">
        <v>125</v>
      </c>
      <c r="I333" t="s">
        <v>519</v>
      </c>
      <c r="J333" s="1" t="s">
        <v>30</v>
      </c>
      <c r="K333" s="1" t="s">
        <v>29</v>
      </c>
      <c r="L333" s="1" t="s">
        <v>11</v>
      </c>
      <c r="M333" s="1" t="s">
        <v>16</v>
      </c>
      <c r="N333" s="1" t="s">
        <v>125</v>
      </c>
      <c r="O333" s="1" t="s">
        <v>23</v>
      </c>
      <c r="P333" s="1" t="s">
        <v>17</v>
      </c>
      <c r="Q333" s="1" t="s">
        <v>22</v>
      </c>
    </row>
    <row r="334" spans="1:17" x14ac:dyDescent="0.3">
      <c r="A334" t="s">
        <v>11</v>
      </c>
      <c r="B334" t="s">
        <v>16</v>
      </c>
      <c r="C334" t="s">
        <v>17</v>
      </c>
      <c r="D334" t="s">
        <v>22</v>
      </c>
      <c r="E334" t="s">
        <v>23</v>
      </c>
      <c r="F334" t="s">
        <v>29</v>
      </c>
      <c r="G334" t="s">
        <v>30</v>
      </c>
      <c r="H334" t="s">
        <v>126</v>
      </c>
      <c r="I334" t="s">
        <v>520</v>
      </c>
      <c r="J334" s="1" t="s">
        <v>16</v>
      </c>
      <c r="K334" s="1" t="s">
        <v>29</v>
      </c>
      <c r="L334" s="1" t="s">
        <v>11</v>
      </c>
      <c r="M334" s="1" t="s">
        <v>17</v>
      </c>
      <c r="N334" s="1" t="s">
        <v>30</v>
      </c>
      <c r="O334" s="1" t="s">
        <v>23</v>
      </c>
      <c r="P334" s="1" t="s">
        <v>22</v>
      </c>
      <c r="Q334" s="1" t="s">
        <v>126</v>
      </c>
    </row>
    <row r="335" spans="1:17" x14ac:dyDescent="0.3">
      <c r="A335" t="s">
        <v>11</v>
      </c>
      <c r="B335" t="s">
        <v>16</v>
      </c>
      <c r="C335" t="s">
        <v>17</v>
      </c>
      <c r="D335" t="s">
        <v>22</v>
      </c>
      <c r="E335" t="s">
        <v>23</v>
      </c>
      <c r="F335" t="s">
        <v>29</v>
      </c>
      <c r="G335" t="s">
        <v>30</v>
      </c>
      <c r="H335" t="s">
        <v>127</v>
      </c>
      <c r="I335" t="s">
        <v>521</v>
      </c>
      <c r="J335" s="1" t="s">
        <v>16</v>
      </c>
      <c r="K335" s="1" t="s">
        <v>29</v>
      </c>
      <c r="L335" s="1" t="s">
        <v>11</v>
      </c>
      <c r="M335" s="1" t="s">
        <v>17</v>
      </c>
      <c r="N335" s="1" t="s">
        <v>30</v>
      </c>
      <c r="O335" s="1" t="s">
        <v>23</v>
      </c>
      <c r="P335" s="1" t="s">
        <v>127</v>
      </c>
      <c r="Q335" s="1" t="s">
        <v>22</v>
      </c>
    </row>
    <row r="336" spans="1:17" x14ac:dyDescent="0.3">
      <c r="A336" t="s">
        <v>11</v>
      </c>
      <c r="B336" t="s">
        <v>16</v>
      </c>
      <c r="C336" t="s">
        <v>17</v>
      </c>
      <c r="D336" t="s">
        <v>22</v>
      </c>
      <c r="E336" t="s">
        <v>23</v>
      </c>
      <c r="F336" t="s">
        <v>29</v>
      </c>
      <c r="G336" t="s">
        <v>124</v>
      </c>
      <c r="H336" t="s">
        <v>125</v>
      </c>
      <c r="I336" t="s">
        <v>522</v>
      </c>
      <c r="J336" s="1" t="s">
        <v>16</v>
      </c>
      <c r="K336" s="1" t="s">
        <v>29</v>
      </c>
      <c r="L336" s="1" t="s">
        <v>11</v>
      </c>
      <c r="M336" s="1" t="s">
        <v>17</v>
      </c>
      <c r="N336" s="1" t="s">
        <v>125</v>
      </c>
      <c r="O336" s="1" t="s">
        <v>23</v>
      </c>
      <c r="P336" s="1" t="s">
        <v>22</v>
      </c>
      <c r="Q336" s="1" t="s">
        <v>124</v>
      </c>
    </row>
    <row r="337" spans="1:17" x14ac:dyDescent="0.3">
      <c r="A337" t="s">
        <v>11</v>
      </c>
      <c r="B337" t="s">
        <v>16</v>
      </c>
      <c r="C337" t="s">
        <v>17</v>
      </c>
      <c r="D337" t="s">
        <v>22</v>
      </c>
      <c r="E337" t="s">
        <v>23</v>
      </c>
      <c r="F337" t="s">
        <v>29</v>
      </c>
      <c r="G337" t="s">
        <v>124</v>
      </c>
      <c r="H337" t="s">
        <v>126</v>
      </c>
      <c r="I337" t="s">
        <v>523</v>
      </c>
      <c r="J337" s="1" t="s">
        <v>16</v>
      </c>
      <c r="K337" s="1" t="s">
        <v>29</v>
      </c>
      <c r="L337" s="1" t="s">
        <v>11</v>
      </c>
      <c r="M337" s="1" t="s">
        <v>17</v>
      </c>
      <c r="N337" s="1" t="s">
        <v>22</v>
      </c>
      <c r="O337" s="1" t="s">
        <v>23</v>
      </c>
      <c r="P337" s="1" t="s">
        <v>124</v>
      </c>
      <c r="Q337" s="1" t="s">
        <v>126</v>
      </c>
    </row>
    <row r="338" spans="1:17" x14ac:dyDescent="0.3">
      <c r="A338" t="s">
        <v>11</v>
      </c>
      <c r="B338" t="s">
        <v>16</v>
      </c>
      <c r="C338" t="s">
        <v>17</v>
      </c>
      <c r="D338" t="s">
        <v>22</v>
      </c>
      <c r="E338" t="s">
        <v>23</v>
      </c>
      <c r="F338" t="s">
        <v>29</v>
      </c>
      <c r="G338" t="s">
        <v>124</v>
      </c>
      <c r="H338" t="s">
        <v>127</v>
      </c>
      <c r="I338" t="s">
        <v>524</v>
      </c>
      <c r="J338" s="1" t="s">
        <v>16</v>
      </c>
      <c r="K338" s="1" t="s">
        <v>29</v>
      </c>
      <c r="L338" s="1" t="s">
        <v>11</v>
      </c>
      <c r="M338" s="1" t="s">
        <v>17</v>
      </c>
      <c r="N338" s="1" t="s">
        <v>22</v>
      </c>
      <c r="O338" s="1" t="s">
        <v>23</v>
      </c>
      <c r="P338" s="1" t="s">
        <v>127</v>
      </c>
      <c r="Q338" s="1" t="s">
        <v>124</v>
      </c>
    </row>
    <row r="339" spans="1:17" x14ac:dyDescent="0.3">
      <c r="A339" t="s">
        <v>11</v>
      </c>
      <c r="B339" t="s">
        <v>16</v>
      </c>
      <c r="C339" t="s">
        <v>17</v>
      </c>
      <c r="D339" t="s">
        <v>22</v>
      </c>
      <c r="E339" t="s">
        <v>23</v>
      </c>
      <c r="F339" t="s">
        <v>29</v>
      </c>
      <c r="G339" t="s">
        <v>125</v>
      </c>
      <c r="H339" t="s">
        <v>126</v>
      </c>
      <c r="I339" t="s">
        <v>525</v>
      </c>
      <c r="J339" s="1" t="s">
        <v>16</v>
      </c>
      <c r="K339" s="1" t="s">
        <v>29</v>
      </c>
      <c r="L339" s="1" t="s">
        <v>11</v>
      </c>
      <c r="M339" s="1" t="s">
        <v>17</v>
      </c>
      <c r="N339" s="1" t="s">
        <v>125</v>
      </c>
      <c r="O339" s="1" t="s">
        <v>23</v>
      </c>
      <c r="P339" s="1" t="s">
        <v>22</v>
      </c>
      <c r="Q339" s="1" t="s">
        <v>126</v>
      </c>
    </row>
    <row r="340" spans="1:17" x14ac:dyDescent="0.3">
      <c r="A340" t="s">
        <v>11</v>
      </c>
      <c r="B340" t="s">
        <v>16</v>
      </c>
      <c r="C340" t="s">
        <v>17</v>
      </c>
      <c r="D340" t="s">
        <v>22</v>
      </c>
      <c r="E340" t="s">
        <v>23</v>
      </c>
      <c r="F340" t="s">
        <v>29</v>
      </c>
      <c r="G340" t="s">
        <v>125</v>
      </c>
      <c r="H340" t="s">
        <v>127</v>
      </c>
      <c r="I340" t="s">
        <v>526</v>
      </c>
      <c r="J340" s="1" t="s">
        <v>16</v>
      </c>
      <c r="K340" s="1" t="s">
        <v>29</v>
      </c>
      <c r="L340" s="1" t="s">
        <v>11</v>
      </c>
      <c r="M340" s="1" t="s">
        <v>17</v>
      </c>
      <c r="N340" s="1" t="s">
        <v>125</v>
      </c>
      <c r="O340" s="1" t="s">
        <v>23</v>
      </c>
      <c r="P340" s="1" t="s">
        <v>127</v>
      </c>
      <c r="Q340" s="1" t="s">
        <v>22</v>
      </c>
    </row>
    <row r="341" spans="1:17" x14ac:dyDescent="0.3">
      <c r="A341" t="s">
        <v>11</v>
      </c>
      <c r="B341" t="s">
        <v>16</v>
      </c>
      <c r="C341" t="s">
        <v>17</v>
      </c>
      <c r="D341" t="s">
        <v>22</v>
      </c>
      <c r="E341" t="s">
        <v>23</v>
      </c>
      <c r="F341" t="s">
        <v>29</v>
      </c>
      <c r="G341" t="s">
        <v>126</v>
      </c>
      <c r="H341" t="s">
        <v>127</v>
      </c>
      <c r="I341" t="s">
        <v>527</v>
      </c>
      <c r="J341" s="1" t="s">
        <v>16</v>
      </c>
      <c r="K341" s="1" t="s">
        <v>29</v>
      </c>
      <c r="L341" s="1" t="s">
        <v>11</v>
      </c>
      <c r="M341" s="1" t="s">
        <v>17</v>
      </c>
      <c r="N341" s="1" t="s">
        <v>22</v>
      </c>
      <c r="O341" s="1" t="s">
        <v>23</v>
      </c>
      <c r="P341" s="1" t="s">
        <v>127</v>
      </c>
      <c r="Q341" s="1" t="s">
        <v>126</v>
      </c>
    </row>
    <row r="342" spans="1:17" x14ac:dyDescent="0.3">
      <c r="A342" t="s">
        <v>11</v>
      </c>
      <c r="B342" t="s">
        <v>16</v>
      </c>
      <c r="C342" t="s">
        <v>17</v>
      </c>
      <c r="D342" t="s">
        <v>22</v>
      </c>
      <c r="E342" t="s">
        <v>23</v>
      </c>
      <c r="F342" t="s">
        <v>30</v>
      </c>
      <c r="G342" t="s">
        <v>124</v>
      </c>
      <c r="H342" t="s">
        <v>125</v>
      </c>
      <c r="I342" t="s">
        <v>528</v>
      </c>
      <c r="J342" s="1" t="s">
        <v>16</v>
      </c>
      <c r="K342" s="1" t="s">
        <v>125</v>
      </c>
      <c r="L342" s="1" t="s">
        <v>11</v>
      </c>
      <c r="M342" s="1" t="s">
        <v>17</v>
      </c>
      <c r="N342" s="1" t="s">
        <v>30</v>
      </c>
      <c r="O342" s="1" t="s">
        <v>23</v>
      </c>
      <c r="P342" s="1" t="s">
        <v>22</v>
      </c>
      <c r="Q342" s="1" t="s">
        <v>124</v>
      </c>
    </row>
    <row r="343" spans="1:17" x14ac:dyDescent="0.3">
      <c r="A343" t="s">
        <v>11</v>
      </c>
      <c r="B343" t="s">
        <v>16</v>
      </c>
      <c r="C343" t="s">
        <v>17</v>
      </c>
      <c r="D343" t="s">
        <v>22</v>
      </c>
      <c r="E343" t="s">
        <v>23</v>
      </c>
      <c r="F343" t="s">
        <v>30</v>
      </c>
      <c r="G343" t="s">
        <v>124</v>
      </c>
      <c r="H343" t="s">
        <v>126</v>
      </c>
      <c r="I343" t="s">
        <v>529</v>
      </c>
      <c r="J343" s="1" t="s">
        <v>16</v>
      </c>
      <c r="K343" s="1" t="s">
        <v>22</v>
      </c>
      <c r="L343" s="1" t="s">
        <v>11</v>
      </c>
      <c r="M343" s="1" t="s">
        <v>17</v>
      </c>
      <c r="N343" s="1" t="s">
        <v>30</v>
      </c>
      <c r="O343" s="1" t="s">
        <v>23</v>
      </c>
      <c r="P343" s="1" t="s">
        <v>124</v>
      </c>
      <c r="Q343" s="1" t="s">
        <v>126</v>
      </c>
    </row>
    <row r="344" spans="1:17" x14ac:dyDescent="0.3">
      <c r="A344" t="s">
        <v>11</v>
      </c>
      <c r="B344" t="s">
        <v>16</v>
      </c>
      <c r="C344" t="s">
        <v>17</v>
      </c>
      <c r="D344" t="s">
        <v>22</v>
      </c>
      <c r="E344" t="s">
        <v>23</v>
      </c>
      <c r="F344" t="s">
        <v>30</v>
      </c>
      <c r="G344" t="s">
        <v>124</v>
      </c>
      <c r="H344" t="s">
        <v>127</v>
      </c>
      <c r="I344" t="s">
        <v>530</v>
      </c>
      <c r="J344" s="1" t="s">
        <v>16</v>
      </c>
      <c r="K344" s="1" t="s">
        <v>22</v>
      </c>
      <c r="L344" s="1" t="s">
        <v>11</v>
      </c>
      <c r="M344" s="1" t="s">
        <v>17</v>
      </c>
      <c r="N344" s="1" t="s">
        <v>30</v>
      </c>
      <c r="O344" s="1" t="s">
        <v>23</v>
      </c>
      <c r="P344" s="1" t="s">
        <v>127</v>
      </c>
      <c r="Q344" s="1" t="s">
        <v>124</v>
      </c>
    </row>
    <row r="345" spans="1:17" x14ac:dyDescent="0.3">
      <c r="A345" t="s">
        <v>11</v>
      </c>
      <c r="B345" t="s">
        <v>16</v>
      </c>
      <c r="C345" t="s">
        <v>17</v>
      </c>
      <c r="D345" t="s">
        <v>22</v>
      </c>
      <c r="E345" t="s">
        <v>23</v>
      </c>
      <c r="F345" t="s">
        <v>30</v>
      </c>
      <c r="G345" t="s">
        <v>125</v>
      </c>
      <c r="H345" t="s">
        <v>126</v>
      </c>
      <c r="I345" t="s">
        <v>531</v>
      </c>
      <c r="J345" s="1" t="s">
        <v>16</v>
      </c>
      <c r="K345" s="1" t="s">
        <v>125</v>
      </c>
      <c r="L345" s="1" t="s">
        <v>11</v>
      </c>
      <c r="M345" s="1" t="s">
        <v>17</v>
      </c>
      <c r="N345" s="1" t="s">
        <v>30</v>
      </c>
      <c r="O345" s="1" t="s">
        <v>23</v>
      </c>
      <c r="P345" s="1" t="s">
        <v>22</v>
      </c>
      <c r="Q345" s="1" t="s">
        <v>126</v>
      </c>
    </row>
    <row r="346" spans="1:17" x14ac:dyDescent="0.3">
      <c r="A346" t="s">
        <v>11</v>
      </c>
      <c r="B346" t="s">
        <v>16</v>
      </c>
      <c r="C346" t="s">
        <v>17</v>
      </c>
      <c r="D346" t="s">
        <v>22</v>
      </c>
      <c r="E346" t="s">
        <v>23</v>
      </c>
      <c r="F346" t="s">
        <v>30</v>
      </c>
      <c r="G346" t="s">
        <v>125</v>
      </c>
      <c r="H346" t="s">
        <v>127</v>
      </c>
      <c r="I346" t="s">
        <v>532</v>
      </c>
      <c r="J346" s="1" t="s">
        <v>16</v>
      </c>
      <c r="K346" s="1" t="s">
        <v>125</v>
      </c>
      <c r="L346" s="1" t="s">
        <v>11</v>
      </c>
      <c r="M346" s="1" t="s">
        <v>17</v>
      </c>
      <c r="N346" s="1" t="s">
        <v>30</v>
      </c>
      <c r="O346" s="1" t="s">
        <v>23</v>
      </c>
      <c r="P346" s="1" t="s">
        <v>127</v>
      </c>
      <c r="Q346" s="1" t="s">
        <v>22</v>
      </c>
    </row>
    <row r="347" spans="1:17" x14ac:dyDescent="0.3">
      <c r="A347" t="s">
        <v>11</v>
      </c>
      <c r="B347" t="s">
        <v>16</v>
      </c>
      <c r="C347" t="s">
        <v>17</v>
      </c>
      <c r="D347" t="s">
        <v>22</v>
      </c>
      <c r="E347" t="s">
        <v>23</v>
      </c>
      <c r="F347" t="s">
        <v>30</v>
      </c>
      <c r="G347" t="s">
        <v>126</v>
      </c>
      <c r="H347" t="s">
        <v>127</v>
      </c>
      <c r="I347" t="s">
        <v>533</v>
      </c>
      <c r="J347" s="1" t="s">
        <v>16</v>
      </c>
      <c r="K347" s="1" t="s">
        <v>22</v>
      </c>
      <c r="L347" s="1" t="s">
        <v>11</v>
      </c>
      <c r="M347" s="1" t="s">
        <v>17</v>
      </c>
      <c r="N347" s="1" t="s">
        <v>30</v>
      </c>
      <c r="O347" s="1" t="s">
        <v>23</v>
      </c>
      <c r="P347" s="1" t="s">
        <v>127</v>
      </c>
      <c r="Q347" s="1" t="s">
        <v>126</v>
      </c>
    </row>
    <row r="348" spans="1:17" x14ac:dyDescent="0.3">
      <c r="A348" t="s">
        <v>11</v>
      </c>
      <c r="B348" t="s">
        <v>16</v>
      </c>
      <c r="C348" t="s">
        <v>17</v>
      </c>
      <c r="D348" t="s">
        <v>22</v>
      </c>
      <c r="E348" t="s">
        <v>23</v>
      </c>
      <c r="F348" t="s">
        <v>124</v>
      </c>
      <c r="G348" t="s">
        <v>125</v>
      </c>
      <c r="H348" t="s">
        <v>126</v>
      </c>
      <c r="I348" t="s">
        <v>534</v>
      </c>
      <c r="J348" s="1" t="s">
        <v>16</v>
      </c>
      <c r="K348" s="1" t="s">
        <v>125</v>
      </c>
      <c r="L348" s="1" t="s">
        <v>11</v>
      </c>
      <c r="M348" s="1" t="s">
        <v>17</v>
      </c>
      <c r="N348" s="1" t="s">
        <v>22</v>
      </c>
      <c r="O348" s="1" t="s">
        <v>23</v>
      </c>
      <c r="P348" s="1" t="s">
        <v>124</v>
      </c>
      <c r="Q348" s="1" t="s">
        <v>126</v>
      </c>
    </row>
    <row r="349" spans="1:17" x14ac:dyDescent="0.3">
      <c r="A349" t="s">
        <v>11</v>
      </c>
      <c r="B349" t="s">
        <v>16</v>
      </c>
      <c r="C349" t="s">
        <v>17</v>
      </c>
      <c r="D349" t="s">
        <v>22</v>
      </c>
      <c r="E349" t="s">
        <v>23</v>
      </c>
      <c r="F349" t="s">
        <v>124</v>
      </c>
      <c r="G349" t="s">
        <v>125</v>
      </c>
      <c r="H349" t="s">
        <v>127</v>
      </c>
      <c r="I349" t="s">
        <v>535</v>
      </c>
      <c r="J349" s="1" t="s">
        <v>16</v>
      </c>
      <c r="K349" s="1" t="s">
        <v>125</v>
      </c>
      <c r="L349" s="1" t="s">
        <v>11</v>
      </c>
      <c r="M349" s="1" t="s">
        <v>17</v>
      </c>
      <c r="N349" s="1" t="s">
        <v>22</v>
      </c>
      <c r="O349" s="1" t="s">
        <v>23</v>
      </c>
      <c r="P349" s="1" t="s">
        <v>127</v>
      </c>
      <c r="Q349" s="1" t="s">
        <v>124</v>
      </c>
    </row>
    <row r="350" spans="1:17" x14ac:dyDescent="0.3">
      <c r="A350" t="s">
        <v>11</v>
      </c>
      <c r="B350" t="s">
        <v>16</v>
      </c>
      <c r="C350" t="s">
        <v>17</v>
      </c>
      <c r="D350" t="s">
        <v>22</v>
      </c>
      <c r="E350" t="s">
        <v>23</v>
      </c>
      <c r="F350" t="s">
        <v>124</v>
      </c>
      <c r="G350" t="s">
        <v>126</v>
      </c>
      <c r="H350" t="s">
        <v>127</v>
      </c>
      <c r="I350" t="s">
        <v>536</v>
      </c>
      <c r="J350" s="1" t="s">
        <v>16</v>
      </c>
      <c r="K350" s="1" t="s">
        <v>22</v>
      </c>
      <c r="L350" s="1" t="s">
        <v>11</v>
      </c>
      <c r="M350" s="1" t="s">
        <v>17</v>
      </c>
      <c r="N350" s="1" t="s">
        <v>124</v>
      </c>
      <c r="O350" s="1" t="s">
        <v>23</v>
      </c>
      <c r="P350" s="1" t="s">
        <v>127</v>
      </c>
      <c r="Q350" s="1" t="s">
        <v>126</v>
      </c>
    </row>
    <row r="351" spans="1:17" x14ac:dyDescent="0.3">
      <c r="A351" t="s">
        <v>11</v>
      </c>
      <c r="B351" t="s">
        <v>16</v>
      </c>
      <c r="C351" t="s">
        <v>17</v>
      </c>
      <c r="D351" t="s">
        <v>22</v>
      </c>
      <c r="E351" t="s">
        <v>23</v>
      </c>
      <c r="F351" t="s">
        <v>125</v>
      </c>
      <c r="G351" t="s">
        <v>126</v>
      </c>
      <c r="H351" t="s">
        <v>127</v>
      </c>
      <c r="I351" t="s">
        <v>537</v>
      </c>
      <c r="J351" s="1" t="s">
        <v>16</v>
      </c>
      <c r="K351" s="1" t="s">
        <v>125</v>
      </c>
      <c r="L351" s="1" t="s">
        <v>11</v>
      </c>
      <c r="M351" s="1" t="s">
        <v>17</v>
      </c>
      <c r="N351" s="1" t="s">
        <v>22</v>
      </c>
      <c r="O351" s="1" t="s">
        <v>23</v>
      </c>
      <c r="P351" s="1" t="s">
        <v>127</v>
      </c>
      <c r="Q351" s="1" t="s">
        <v>126</v>
      </c>
    </row>
    <row r="352" spans="1:17" x14ac:dyDescent="0.3">
      <c r="A352" t="s">
        <v>11</v>
      </c>
      <c r="B352" t="s">
        <v>16</v>
      </c>
      <c r="C352" t="s">
        <v>17</v>
      </c>
      <c r="D352" t="s">
        <v>22</v>
      </c>
      <c r="E352" t="s">
        <v>29</v>
      </c>
      <c r="F352" t="s">
        <v>30</v>
      </c>
      <c r="G352" t="s">
        <v>124</v>
      </c>
      <c r="H352" t="s">
        <v>125</v>
      </c>
      <c r="I352" t="s">
        <v>538</v>
      </c>
      <c r="J352" s="1" t="s">
        <v>30</v>
      </c>
      <c r="K352" s="1" t="s">
        <v>29</v>
      </c>
      <c r="L352" s="1" t="s">
        <v>11</v>
      </c>
      <c r="M352" s="1" t="s">
        <v>16</v>
      </c>
      <c r="N352" s="1" t="s">
        <v>125</v>
      </c>
      <c r="O352" s="1" t="s">
        <v>17</v>
      </c>
      <c r="P352" s="1" t="s">
        <v>22</v>
      </c>
      <c r="Q352" s="1" t="s">
        <v>124</v>
      </c>
    </row>
    <row r="353" spans="1:17" x14ac:dyDescent="0.3">
      <c r="A353" t="s">
        <v>11</v>
      </c>
      <c r="B353" t="s">
        <v>16</v>
      </c>
      <c r="C353" t="s">
        <v>17</v>
      </c>
      <c r="D353" t="s">
        <v>22</v>
      </c>
      <c r="E353" t="s">
        <v>29</v>
      </c>
      <c r="F353" t="s">
        <v>30</v>
      </c>
      <c r="G353" t="s">
        <v>124</v>
      </c>
      <c r="H353" t="s">
        <v>126</v>
      </c>
      <c r="I353" t="s">
        <v>539</v>
      </c>
      <c r="J353" s="1" t="s">
        <v>22</v>
      </c>
      <c r="K353" s="1" t="s">
        <v>29</v>
      </c>
      <c r="L353" s="1" t="s">
        <v>11</v>
      </c>
      <c r="M353" s="1" t="s">
        <v>16</v>
      </c>
      <c r="N353" s="1" t="s">
        <v>30</v>
      </c>
      <c r="O353" s="1" t="s">
        <v>17</v>
      </c>
      <c r="P353" s="1" t="s">
        <v>124</v>
      </c>
      <c r="Q353" s="1" t="s">
        <v>126</v>
      </c>
    </row>
    <row r="354" spans="1:17" x14ac:dyDescent="0.3">
      <c r="A354" t="s">
        <v>11</v>
      </c>
      <c r="B354" t="s">
        <v>16</v>
      </c>
      <c r="C354" t="s">
        <v>17</v>
      </c>
      <c r="D354" t="s">
        <v>22</v>
      </c>
      <c r="E354" t="s">
        <v>29</v>
      </c>
      <c r="F354" t="s">
        <v>30</v>
      </c>
      <c r="G354" t="s">
        <v>124</v>
      </c>
      <c r="H354" t="s">
        <v>127</v>
      </c>
      <c r="I354" t="s">
        <v>540</v>
      </c>
      <c r="J354" s="1" t="s">
        <v>22</v>
      </c>
      <c r="K354" s="1" t="s">
        <v>29</v>
      </c>
      <c r="L354" s="1" t="s">
        <v>11</v>
      </c>
      <c r="M354" s="1" t="s">
        <v>16</v>
      </c>
      <c r="N354" s="1" t="s">
        <v>30</v>
      </c>
      <c r="O354" s="1" t="s">
        <v>17</v>
      </c>
      <c r="P354" s="1" t="s">
        <v>127</v>
      </c>
      <c r="Q354" s="1" t="s">
        <v>124</v>
      </c>
    </row>
    <row r="355" spans="1:17" x14ac:dyDescent="0.3">
      <c r="A355" t="s">
        <v>11</v>
      </c>
      <c r="B355" t="s">
        <v>16</v>
      </c>
      <c r="C355" t="s">
        <v>17</v>
      </c>
      <c r="D355" t="s">
        <v>22</v>
      </c>
      <c r="E355" t="s">
        <v>29</v>
      </c>
      <c r="F355" t="s">
        <v>30</v>
      </c>
      <c r="G355" t="s">
        <v>125</v>
      </c>
      <c r="H355" t="s">
        <v>126</v>
      </c>
      <c r="I355" t="s">
        <v>541</v>
      </c>
      <c r="J355" s="1" t="s">
        <v>30</v>
      </c>
      <c r="K355" s="1" t="s">
        <v>29</v>
      </c>
      <c r="L355" s="1" t="s">
        <v>11</v>
      </c>
      <c r="M355" s="1" t="s">
        <v>16</v>
      </c>
      <c r="N355" s="1" t="s">
        <v>125</v>
      </c>
      <c r="O355" s="1" t="s">
        <v>17</v>
      </c>
      <c r="P355" s="1" t="s">
        <v>22</v>
      </c>
      <c r="Q355" s="1" t="s">
        <v>126</v>
      </c>
    </row>
    <row r="356" spans="1:17" x14ac:dyDescent="0.3">
      <c r="A356" t="s">
        <v>11</v>
      </c>
      <c r="B356" t="s">
        <v>16</v>
      </c>
      <c r="C356" t="s">
        <v>17</v>
      </c>
      <c r="D356" t="s">
        <v>22</v>
      </c>
      <c r="E356" t="s">
        <v>29</v>
      </c>
      <c r="F356" t="s">
        <v>30</v>
      </c>
      <c r="G356" t="s">
        <v>125</v>
      </c>
      <c r="H356" t="s">
        <v>127</v>
      </c>
      <c r="I356" t="s">
        <v>542</v>
      </c>
      <c r="J356" s="1" t="s">
        <v>30</v>
      </c>
      <c r="K356" s="1" t="s">
        <v>29</v>
      </c>
      <c r="L356" s="1" t="s">
        <v>11</v>
      </c>
      <c r="M356" s="1" t="s">
        <v>16</v>
      </c>
      <c r="N356" s="1" t="s">
        <v>125</v>
      </c>
      <c r="O356" s="1" t="s">
        <v>17</v>
      </c>
      <c r="P356" s="1" t="s">
        <v>127</v>
      </c>
      <c r="Q356" s="1" t="s">
        <v>22</v>
      </c>
    </row>
    <row r="357" spans="1:17" x14ac:dyDescent="0.3">
      <c r="A357" t="s">
        <v>11</v>
      </c>
      <c r="B357" t="s">
        <v>16</v>
      </c>
      <c r="C357" t="s">
        <v>17</v>
      </c>
      <c r="D357" t="s">
        <v>22</v>
      </c>
      <c r="E357" t="s">
        <v>29</v>
      </c>
      <c r="F357" t="s">
        <v>30</v>
      </c>
      <c r="G357" t="s">
        <v>126</v>
      </c>
      <c r="H357" t="s">
        <v>127</v>
      </c>
      <c r="I357" t="s">
        <v>543</v>
      </c>
      <c r="J357" s="1" t="s">
        <v>22</v>
      </c>
      <c r="K357" s="1" t="s">
        <v>29</v>
      </c>
      <c r="L357" s="1" t="s">
        <v>11</v>
      </c>
      <c r="M357" s="1" t="s">
        <v>16</v>
      </c>
      <c r="N357" s="1" t="s">
        <v>30</v>
      </c>
      <c r="O357" s="1" t="s">
        <v>17</v>
      </c>
      <c r="P357" s="1" t="s">
        <v>127</v>
      </c>
      <c r="Q357" s="1" t="s">
        <v>126</v>
      </c>
    </row>
    <row r="358" spans="1:17" x14ac:dyDescent="0.3">
      <c r="A358" t="s">
        <v>11</v>
      </c>
      <c r="B358" t="s">
        <v>16</v>
      </c>
      <c r="C358" t="s">
        <v>17</v>
      </c>
      <c r="D358" t="s">
        <v>22</v>
      </c>
      <c r="E358" t="s">
        <v>29</v>
      </c>
      <c r="F358" t="s">
        <v>124</v>
      </c>
      <c r="G358" t="s">
        <v>125</v>
      </c>
      <c r="H358" t="s">
        <v>126</v>
      </c>
      <c r="I358" t="s">
        <v>544</v>
      </c>
      <c r="J358" s="1" t="s">
        <v>22</v>
      </c>
      <c r="K358" s="1" t="s">
        <v>29</v>
      </c>
      <c r="L358" s="1" t="s">
        <v>11</v>
      </c>
      <c r="M358" s="1" t="s">
        <v>16</v>
      </c>
      <c r="N358" s="1" t="s">
        <v>125</v>
      </c>
      <c r="O358" s="1" t="s">
        <v>17</v>
      </c>
      <c r="P358" s="1" t="s">
        <v>124</v>
      </c>
      <c r="Q358" s="1" t="s">
        <v>126</v>
      </c>
    </row>
    <row r="359" spans="1:17" x14ac:dyDescent="0.3">
      <c r="A359" t="s">
        <v>11</v>
      </c>
      <c r="B359" t="s">
        <v>16</v>
      </c>
      <c r="C359" t="s">
        <v>17</v>
      </c>
      <c r="D359" t="s">
        <v>22</v>
      </c>
      <c r="E359" t="s">
        <v>29</v>
      </c>
      <c r="F359" t="s">
        <v>124</v>
      </c>
      <c r="G359" t="s">
        <v>125</v>
      </c>
      <c r="H359" t="s">
        <v>127</v>
      </c>
      <c r="I359" t="s">
        <v>545</v>
      </c>
      <c r="J359" s="1" t="s">
        <v>22</v>
      </c>
      <c r="K359" s="1" t="s">
        <v>29</v>
      </c>
      <c r="L359" s="1" t="s">
        <v>11</v>
      </c>
      <c r="M359" s="1" t="s">
        <v>16</v>
      </c>
      <c r="N359" s="1" t="s">
        <v>125</v>
      </c>
      <c r="O359" s="1" t="s">
        <v>17</v>
      </c>
      <c r="P359" s="1" t="s">
        <v>127</v>
      </c>
      <c r="Q359" s="1" t="s">
        <v>124</v>
      </c>
    </row>
    <row r="360" spans="1:17" x14ac:dyDescent="0.3">
      <c r="A360" t="s">
        <v>11</v>
      </c>
      <c r="B360" t="s">
        <v>16</v>
      </c>
      <c r="C360" t="s">
        <v>17</v>
      </c>
      <c r="D360" t="s">
        <v>22</v>
      </c>
      <c r="E360" t="s">
        <v>29</v>
      </c>
      <c r="F360" t="s">
        <v>124</v>
      </c>
      <c r="G360" t="s">
        <v>126</v>
      </c>
      <c r="H360" t="s">
        <v>127</v>
      </c>
      <c r="I360" t="s">
        <v>546</v>
      </c>
      <c r="J360" s="1" t="s">
        <v>22</v>
      </c>
      <c r="K360" s="1" t="s">
        <v>29</v>
      </c>
      <c r="L360" s="1" t="s">
        <v>11</v>
      </c>
      <c r="M360" s="1" t="s">
        <v>16</v>
      </c>
      <c r="N360" s="1" t="s">
        <v>124</v>
      </c>
      <c r="O360" s="1" t="s">
        <v>17</v>
      </c>
      <c r="P360" s="1" t="s">
        <v>127</v>
      </c>
      <c r="Q360" s="1" t="s">
        <v>126</v>
      </c>
    </row>
    <row r="361" spans="1:17" x14ac:dyDescent="0.3">
      <c r="A361" t="s">
        <v>11</v>
      </c>
      <c r="B361" t="s">
        <v>16</v>
      </c>
      <c r="C361" t="s">
        <v>17</v>
      </c>
      <c r="D361" t="s">
        <v>22</v>
      </c>
      <c r="E361" t="s">
        <v>29</v>
      </c>
      <c r="F361" t="s">
        <v>125</v>
      </c>
      <c r="G361" t="s">
        <v>126</v>
      </c>
      <c r="H361" t="s">
        <v>127</v>
      </c>
      <c r="I361" t="s">
        <v>547</v>
      </c>
      <c r="J361" s="1" t="s">
        <v>22</v>
      </c>
      <c r="K361" s="1" t="s">
        <v>29</v>
      </c>
      <c r="L361" s="1" t="s">
        <v>11</v>
      </c>
      <c r="M361" s="1" t="s">
        <v>16</v>
      </c>
      <c r="N361" s="1" t="s">
        <v>125</v>
      </c>
      <c r="O361" s="1" t="s">
        <v>17</v>
      </c>
      <c r="P361" s="1" t="s">
        <v>127</v>
      </c>
      <c r="Q361" s="1" t="s">
        <v>126</v>
      </c>
    </row>
    <row r="362" spans="1:17" x14ac:dyDescent="0.3">
      <c r="A362" t="s">
        <v>11</v>
      </c>
      <c r="B362" t="s">
        <v>16</v>
      </c>
      <c r="C362" t="s">
        <v>17</v>
      </c>
      <c r="D362" t="s">
        <v>22</v>
      </c>
      <c r="E362" t="s">
        <v>30</v>
      </c>
      <c r="F362" t="s">
        <v>124</v>
      </c>
      <c r="G362" t="s">
        <v>125</v>
      </c>
      <c r="H362" t="s">
        <v>126</v>
      </c>
      <c r="I362" t="s">
        <v>548</v>
      </c>
      <c r="J362" s="1" t="s">
        <v>22</v>
      </c>
      <c r="K362" s="1" t="s">
        <v>125</v>
      </c>
      <c r="L362" s="1" t="s">
        <v>11</v>
      </c>
      <c r="M362" s="1" t="s">
        <v>16</v>
      </c>
      <c r="N362" s="1" t="s">
        <v>30</v>
      </c>
      <c r="O362" s="1" t="s">
        <v>17</v>
      </c>
      <c r="P362" s="1" t="s">
        <v>124</v>
      </c>
      <c r="Q362" s="1" t="s">
        <v>126</v>
      </c>
    </row>
    <row r="363" spans="1:17" x14ac:dyDescent="0.3">
      <c r="A363" t="s">
        <v>11</v>
      </c>
      <c r="B363" t="s">
        <v>16</v>
      </c>
      <c r="C363" t="s">
        <v>17</v>
      </c>
      <c r="D363" t="s">
        <v>22</v>
      </c>
      <c r="E363" t="s">
        <v>30</v>
      </c>
      <c r="F363" t="s">
        <v>124</v>
      </c>
      <c r="G363" t="s">
        <v>125</v>
      </c>
      <c r="H363" t="s">
        <v>127</v>
      </c>
      <c r="I363" t="s">
        <v>549</v>
      </c>
      <c r="J363" s="1" t="s">
        <v>22</v>
      </c>
      <c r="K363" s="1" t="s">
        <v>125</v>
      </c>
      <c r="L363" s="1" t="s">
        <v>11</v>
      </c>
      <c r="M363" s="1" t="s">
        <v>16</v>
      </c>
      <c r="N363" s="1" t="s">
        <v>30</v>
      </c>
      <c r="O363" s="1" t="s">
        <v>17</v>
      </c>
      <c r="P363" s="1" t="s">
        <v>127</v>
      </c>
      <c r="Q363" s="1" t="s">
        <v>124</v>
      </c>
    </row>
    <row r="364" spans="1:17" x14ac:dyDescent="0.3">
      <c r="A364" t="s">
        <v>11</v>
      </c>
      <c r="B364" t="s">
        <v>16</v>
      </c>
      <c r="C364" t="s">
        <v>17</v>
      </c>
      <c r="D364" t="s">
        <v>22</v>
      </c>
      <c r="E364" t="s">
        <v>30</v>
      </c>
      <c r="F364" t="s">
        <v>124</v>
      </c>
      <c r="G364" t="s">
        <v>126</v>
      </c>
      <c r="H364" t="s">
        <v>127</v>
      </c>
      <c r="I364" t="s">
        <v>550</v>
      </c>
      <c r="J364" s="1" t="s">
        <v>22</v>
      </c>
      <c r="K364" s="1" t="s">
        <v>124</v>
      </c>
      <c r="L364" s="1" t="s">
        <v>11</v>
      </c>
      <c r="M364" s="1" t="s">
        <v>16</v>
      </c>
      <c r="N364" s="1" t="s">
        <v>30</v>
      </c>
      <c r="O364" s="1" t="s">
        <v>17</v>
      </c>
      <c r="P364" s="1" t="s">
        <v>127</v>
      </c>
      <c r="Q364" s="1" t="s">
        <v>126</v>
      </c>
    </row>
    <row r="365" spans="1:17" x14ac:dyDescent="0.3">
      <c r="A365" t="s">
        <v>11</v>
      </c>
      <c r="B365" t="s">
        <v>16</v>
      </c>
      <c r="C365" t="s">
        <v>17</v>
      </c>
      <c r="D365" t="s">
        <v>22</v>
      </c>
      <c r="E365" t="s">
        <v>30</v>
      </c>
      <c r="F365" t="s">
        <v>125</v>
      </c>
      <c r="G365" t="s">
        <v>126</v>
      </c>
      <c r="H365" t="s">
        <v>127</v>
      </c>
      <c r="I365" t="s">
        <v>551</v>
      </c>
      <c r="J365" s="1" t="s">
        <v>22</v>
      </c>
      <c r="K365" s="1" t="s">
        <v>125</v>
      </c>
      <c r="L365" s="1" t="s">
        <v>11</v>
      </c>
      <c r="M365" s="1" t="s">
        <v>16</v>
      </c>
      <c r="N365" s="1" t="s">
        <v>30</v>
      </c>
      <c r="O365" s="1" t="s">
        <v>17</v>
      </c>
      <c r="P365" s="1" t="s">
        <v>127</v>
      </c>
      <c r="Q365" s="1" t="s">
        <v>126</v>
      </c>
    </row>
    <row r="366" spans="1:17" x14ac:dyDescent="0.3">
      <c r="A366" t="s">
        <v>11</v>
      </c>
      <c r="B366" t="s">
        <v>16</v>
      </c>
      <c r="C366" t="s">
        <v>17</v>
      </c>
      <c r="D366" t="s">
        <v>22</v>
      </c>
      <c r="E366" t="s">
        <v>124</v>
      </c>
      <c r="F366" t="s">
        <v>125</v>
      </c>
      <c r="G366" t="s">
        <v>126</v>
      </c>
      <c r="H366" t="s">
        <v>127</v>
      </c>
      <c r="I366" t="s">
        <v>552</v>
      </c>
      <c r="J366" s="1" t="s">
        <v>22</v>
      </c>
      <c r="K366" s="1" t="s">
        <v>125</v>
      </c>
      <c r="L366" s="1" t="s">
        <v>11</v>
      </c>
      <c r="M366" s="1" t="s">
        <v>16</v>
      </c>
      <c r="N366" s="1" t="s">
        <v>124</v>
      </c>
      <c r="O366" s="1" t="s">
        <v>17</v>
      </c>
      <c r="P366" s="1" t="s">
        <v>127</v>
      </c>
      <c r="Q366" s="1" t="s">
        <v>126</v>
      </c>
    </row>
    <row r="367" spans="1:17" x14ac:dyDescent="0.3">
      <c r="A367" t="s">
        <v>11</v>
      </c>
      <c r="B367" t="s">
        <v>16</v>
      </c>
      <c r="C367" t="s">
        <v>17</v>
      </c>
      <c r="D367" t="s">
        <v>23</v>
      </c>
      <c r="E367" t="s">
        <v>29</v>
      </c>
      <c r="F367" t="s">
        <v>30</v>
      </c>
      <c r="G367" t="s">
        <v>124</v>
      </c>
      <c r="H367" t="s">
        <v>125</v>
      </c>
      <c r="I367" t="s">
        <v>553</v>
      </c>
      <c r="J367" s="1" t="s">
        <v>30</v>
      </c>
      <c r="K367" s="1" t="s">
        <v>29</v>
      </c>
      <c r="L367" s="1" t="s">
        <v>11</v>
      </c>
      <c r="M367" s="1" t="s">
        <v>16</v>
      </c>
      <c r="N367" s="1" t="s">
        <v>125</v>
      </c>
      <c r="O367" s="1" t="s">
        <v>23</v>
      </c>
      <c r="P367" s="1" t="s">
        <v>17</v>
      </c>
      <c r="Q367" s="1" t="s">
        <v>124</v>
      </c>
    </row>
    <row r="368" spans="1:17" x14ac:dyDescent="0.3">
      <c r="A368" t="s">
        <v>11</v>
      </c>
      <c r="B368" t="s">
        <v>16</v>
      </c>
      <c r="C368" t="s">
        <v>17</v>
      </c>
      <c r="D368" t="s">
        <v>23</v>
      </c>
      <c r="E368" t="s">
        <v>29</v>
      </c>
      <c r="F368" t="s">
        <v>30</v>
      </c>
      <c r="G368" t="s">
        <v>124</v>
      </c>
      <c r="H368" t="s">
        <v>126</v>
      </c>
      <c r="I368" t="s">
        <v>554</v>
      </c>
      <c r="J368" s="1" t="s">
        <v>16</v>
      </c>
      <c r="K368" s="1" t="s">
        <v>29</v>
      </c>
      <c r="L368" s="1" t="s">
        <v>11</v>
      </c>
      <c r="M368" s="1" t="s">
        <v>17</v>
      </c>
      <c r="N368" s="1" t="s">
        <v>30</v>
      </c>
      <c r="O368" s="1" t="s">
        <v>23</v>
      </c>
      <c r="P368" s="1" t="s">
        <v>124</v>
      </c>
      <c r="Q368" s="1" t="s">
        <v>126</v>
      </c>
    </row>
    <row r="369" spans="1:17" x14ac:dyDescent="0.3">
      <c r="A369" t="s">
        <v>11</v>
      </c>
      <c r="B369" t="s">
        <v>16</v>
      </c>
      <c r="C369" t="s">
        <v>17</v>
      </c>
      <c r="D369" t="s">
        <v>23</v>
      </c>
      <c r="E369" t="s">
        <v>29</v>
      </c>
      <c r="F369" t="s">
        <v>30</v>
      </c>
      <c r="G369" t="s">
        <v>124</v>
      </c>
      <c r="H369" t="s">
        <v>127</v>
      </c>
      <c r="I369" t="s">
        <v>555</v>
      </c>
      <c r="J369" s="1" t="s">
        <v>16</v>
      </c>
      <c r="K369" s="1" t="s">
        <v>29</v>
      </c>
      <c r="L369" s="1" t="s">
        <v>11</v>
      </c>
      <c r="M369" s="1" t="s">
        <v>17</v>
      </c>
      <c r="N369" s="1" t="s">
        <v>30</v>
      </c>
      <c r="O369" s="1" t="s">
        <v>23</v>
      </c>
      <c r="P369" s="1" t="s">
        <v>127</v>
      </c>
      <c r="Q369" s="1" t="s">
        <v>124</v>
      </c>
    </row>
    <row r="370" spans="1:17" x14ac:dyDescent="0.3">
      <c r="A370" t="s">
        <v>11</v>
      </c>
      <c r="B370" t="s">
        <v>16</v>
      </c>
      <c r="C370" t="s">
        <v>17</v>
      </c>
      <c r="D370" t="s">
        <v>23</v>
      </c>
      <c r="E370" t="s">
        <v>29</v>
      </c>
      <c r="F370" t="s">
        <v>30</v>
      </c>
      <c r="G370" t="s">
        <v>125</v>
      </c>
      <c r="H370" t="s">
        <v>126</v>
      </c>
      <c r="I370" t="s">
        <v>556</v>
      </c>
      <c r="J370" s="1" t="s">
        <v>30</v>
      </c>
      <c r="K370" s="1" t="s">
        <v>29</v>
      </c>
      <c r="L370" s="1" t="s">
        <v>11</v>
      </c>
      <c r="M370" s="1" t="s">
        <v>16</v>
      </c>
      <c r="N370" s="1" t="s">
        <v>125</v>
      </c>
      <c r="O370" s="1" t="s">
        <v>23</v>
      </c>
      <c r="P370" s="1" t="s">
        <v>17</v>
      </c>
      <c r="Q370" s="1" t="s">
        <v>126</v>
      </c>
    </row>
    <row r="371" spans="1:17" x14ac:dyDescent="0.3">
      <c r="A371" t="s">
        <v>11</v>
      </c>
      <c r="B371" t="s">
        <v>16</v>
      </c>
      <c r="C371" t="s">
        <v>17</v>
      </c>
      <c r="D371" t="s">
        <v>23</v>
      </c>
      <c r="E371" t="s">
        <v>29</v>
      </c>
      <c r="F371" t="s">
        <v>30</v>
      </c>
      <c r="G371" t="s">
        <v>125</v>
      </c>
      <c r="H371" t="s">
        <v>127</v>
      </c>
      <c r="I371" t="s">
        <v>557</v>
      </c>
      <c r="J371" s="1" t="s">
        <v>16</v>
      </c>
      <c r="K371" s="1" t="s">
        <v>29</v>
      </c>
      <c r="L371" s="1" t="s">
        <v>11</v>
      </c>
      <c r="M371" s="1" t="s">
        <v>17</v>
      </c>
      <c r="N371" s="1" t="s">
        <v>30</v>
      </c>
      <c r="O371" s="1" t="s">
        <v>23</v>
      </c>
      <c r="P371" s="1" t="s">
        <v>127</v>
      </c>
      <c r="Q371" s="1" t="s">
        <v>125</v>
      </c>
    </row>
    <row r="372" spans="1:17" x14ac:dyDescent="0.3">
      <c r="A372" t="s">
        <v>11</v>
      </c>
      <c r="B372" t="s">
        <v>16</v>
      </c>
      <c r="C372" t="s">
        <v>17</v>
      </c>
      <c r="D372" t="s">
        <v>23</v>
      </c>
      <c r="E372" t="s">
        <v>29</v>
      </c>
      <c r="F372" t="s">
        <v>30</v>
      </c>
      <c r="G372" t="s">
        <v>126</v>
      </c>
      <c r="H372" t="s">
        <v>127</v>
      </c>
      <c r="I372" t="s">
        <v>558</v>
      </c>
      <c r="J372" s="1" t="s">
        <v>16</v>
      </c>
      <c r="K372" s="1" t="s">
        <v>29</v>
      </c>
      <c r="L372" s="1" t="s">
        <v>11</v>
      </c>
      <c r="M372" s="1" t="s">
        <v>17</v>
      </c>
      <c r="N372" s="1" t="s">
        <v>30</v>
      </c>
      <c r="O372" s="1" t="s">
        <v>23</v>
      </c>
      <c r="P372" s="1" t="s">
        <v>127</v>
      </c>
      <c r="Q372" s="1" t="s">
        <v>126</v>
      </c>
    </row>
    <row r="373" spans="1:17" x14ac:dyDescent="0.3">
      <c r="A373" t="s">
        <v>11</v>
      </c>
      <c r="B373" t="s">
        <v>16</v>
      </c>
      <c r="C373" t="s">
        <v>17</v>
      </c>
      <c r="D373" t="s">
        <v>23</v>
      </c>
      <c r="E373" t="s">
        <v>29</v>
      </c>
      <c r="F373" t="s">
        <v>124</v>
      </c>
      <c r="G373" t="s">
        <v>125</v>
      </c>
      <c r="H373" t="s">
        <v>126</v>
      </c>
      <c r="I373" t="s">
        <v>559</v>
      </c>
      <c r="J373" s="1" t="s">
        <v>16</v>
      </c>
      <c r="K373" s="1" t="s">
        <v>29</v>
      </c>
      <c r="L373" s="1" t="s">
        <v>11</v>
      </c>
      <c r="M373" s="1" t="s">
        <v>17</v>
      </c>
      <c r="N373" s="1" t="s">
        <v>125</v>
      </c>
      <c r="O373" s="1" t="s">
        <v>23</v>
      </c>
      <c r="P373" s="1" t="s">
        <v>124</v>
      </c>
      <c r="Q373" s="1" t="s">
        <v>126</v>
      </c>
    </row>
    <row r="374" spans="1:17" x14ac:dyDescent="0.3">
      <c r="A374" t="s">
        <v>11</v>
      </c>
      <c r="B374" t="s">
        <v>16</v>
      </c>
      <c r="C374" t="s">
        <v>17</v>
      </c>
      <c r="D374" t="s">
        <v>23</v>
      </c>
      <c r="E374" t="s">
        <v>29</v>
      </c>
      <c r="F374" t="s">
        <v>124</v>
      </c>
      <c r="G374" t="s">
        <v>125</v>
      </c>
      <c r="H374" t="s">
        <v>127</v>
      </c>
      <c r="I374" t="s">
        <v>560</v>
      </c>
      <c r="J374" s="1" t="s">
        <v>16</v>
      </c>
      <c r="K374" s="1" t="s">
        <v>29</v>
      </c>
      <c r="L374" s="1" t="s">
        <v>11</v>
      </c>
      <c r="M374" s="1" t="s">
        <v>17</v>
      </c>
      <c r="N374" s="1" t="s">
        <v>125</v>
      </c>
      <c r="O374" s="1" t="s">
        <v>23</v>
      </c>
      <c r="P374" s="1" t="s">
        <v>127</v>
      </c>
      <c r="Q374" s="1" t="s">
        <v>124</v>
      </c>
    </row>
    <row r="375" spans="1:17" x14ac:dyDescent="0.3">
      <c r="A375" t="s">
        <v>11</v>
      </c>
      <c r="B375" t="s">
        <v>16</v>
      </c>
      <c r="C375" t="s">
        <v>17</v>
      </c>
      <c r="D375" t="s">
        <v>23</v>
      </c>
      <c r="E375" t="s">
        <v>29</v>
      </c>
      <c r="F375" t="s">
        <v>124</v>
      </c>
      <c r="G375" t="s">
        <v>126</v>
      </c>
      <c r="H375" t="s">
        <v>127</v>
      </c>
      <c r="I375" t="s">
        <v>561</v>
      </c>
      <c r="J375" s="1" t="s">
        <v>16</v>
      </c>
      <c r="K375" s="1" t="s">
        <v>29</v>
      </c>
      <c r="L375" s="1" t="s">
        <v>11</v>
      </c>
      <c r="M375" s="1" t="s">
        <v>17</v>
      </c>
      <c r="N375" s="1" t="s">
        <v>124</v>
      </c>
      <c r="O375" s="1" t="s">
        <v>23</v>
      </c>
      <c r="P375" s="1" t="s">
        <v>127</v>
      </c>
      <c r="Q375" s="1" t="s">
        <v>126</v>
      </c>
    </row>
    <row r="376" spans="1:17" x14ac:dyDescent="0.3">
      <c r="A376" t="s">
        <v>11</v>
      </c>
      <c r="B376" t="s">
        <v>16</v>
      </c>
      <c r="C376" t="s">
        <v>17</v>
      </c>
      <c r="D376" t="s">
        <v>23</v>
      </c>
      <c r="E376" t="s">
        <v>29</v>
      </c>
      <c r="F376" t="s">
        <v>125</v>
      </c>
      <c r="G376" t="s">
        <v>126</v>
      </c>
      <c r="H376" t="s">
        <v>127</v>
      </c>
      <c r="I376" t="s">
        <v>562</v>
      </c>
      <c r="J376" s="1" t="s">
        <v>16</v>
      </c>
      <c r="K376" s="1" t="s">
        <v>29</v>
      </c>
      <c r="L376" s="1" t="s">
        <v>11</v>
      </c>
      <c r="M376" s="1" t="s">
        <v>17</v>
      </c>
      <c r="N376" s="1" t="s">
        <v>125</v>
      </c>
      <c r="O376" s="1" t="s">
        <v>23</v>
      </c>
      <c r="P376" s="1" t="s">
        <v>127</v>
      </c>
      <c r="Q376" s="1" t="s">
        <v>126</v>
      </c>
    </row>
    <row r="377" spans="1:17" x14ac:dyDescent="0.3">
      <c r="A377" t="s">
        <v>11</v>
      </c>
      <c r="B377" t="s">
        <v>16</v>
      </c>
      <c r="C377" t="s">
        <v>17</v>
      </c>
      <c r="D377" t="s">
        <v>23</v>
      </c>
      <c r="E377" t="s">
        <v>30</v>
      </c>
      <c r="F377" t="s">
        <v>124</v>
      </c>
      <c r="G377" t="s">
        <v>125</v>
      </c>
      <c r="H377" t="s">
        <v>126</v>
      </c>
      <c r="I377" t="s">
        <v>563</v>
      </c>
      <c r="J377" s="1" t="s">
        <v>16</v>
      </c>
      <c r="K377" s="1" t="s">
        <v>125</v>
      </c>
      <c r="L377" s="1" t="s">
        <v>11</v>
      </c>
      <c r="M377" s="1" t="s">
        <v>17</v>
      </c>
      <c r="N377" s="1" t="s">
        <v>30</v>
      </c>
      <c r="O377" s="1" t="s">
        <v>23</v>
      </c>
      <c r="P377" s="1" t="s">
        <v>124</v>
      </c>
      <c r="Q377" s="1" t="s">
        <v>126</v>
      </c>
    </row>
    <row r="378" spans="1:17" x14ac:dyDescent="0.3">
      <c r="A378" t="s">
        <v>11</v>
      </c>
      <c r="B378" t="s">
        <v>16</v>
      </c>
      <c r="C378" t="s">
        <v>17</v>
      </c>
      <c r="D378" t="s">
        <v>23</v>
      </c>
      <c r="E378" t="s">
        <v>30</v>
      </c>
      <c r="F378" t="s">
        <v>124</v>
      </c>
      <c r="G378" t="s">
        <v>125</v>
      </c>
      <c r="H378" t="s">
        <v>127</v>
      </c>
      <c r="I378" t="s">
        <v>564</v>
      </c>
      <c r="J378" s="1" t="s">
        <v>16</v>
      </c>
      <c r="K378" s="1" t="s">
        <v>125</v>
      </c>
      <c r="L378" s="1" t="s">
        <v>11</v>
      </c>
      <c r="M378" s="1" t="s">
        <v>17</v>
      </c>
      <c r="N378" s="1" t="s">
        <v>30</v>
      </c>
      <c r="O378" s="1" t="s">
        <v>23</v>
      </c>
      <c r="P378" s="1" t="s">
        <v>127</v>
      </c>
      <c r="Q378" s="1" t="s">
        <v>124</v>
      </c>
    </row>
    <row r="379" spans="1:17" x14ac:dyDescent="0.3">
      <c r="A379" t="s">
        <v>11</v>
      </c>
      <c r="B379" t="s">
        <v>16</v>
      </c>
      <c r="C379" t="s">
        <v>17</v>
      </c>
      <c r="D379" t="s">
        <v>23</v>
      </c>
      <c r="E379" t="s">
        <v>30</v>
      </c>
      <c r="F379" t="s">
        <v>124</v>
      </c>
      <c r="G379" t="s">
        <v>126</v>
      </c>
      <c r="H379" t="s">
        <v>127</v>
      </c>
      <c r="I379" t="s">
        <v>565</v>
      </c>
      <c r="J379" s="1" t="s">
        <v>16</v>
      </c>
      <c r="K379" s="1" t="s">
        <v>124</v>
      </c>
      <c r="L379" s="1" t="s">
        <v>11</v>
      </c>
      <c r="M379" s="1" t="s">
        <v>17</v>
      </c>
      <c r="N379" s="1" t="s">
        <v>30</v>
      </c>
      <c r="O379" s="1" t="s">
        <v>23</v>
      </c>
      <c r="P379" s="1" t="s">
        <v>127</v>
      </c>
      <c r="Q379" s="1" t="s">
        <v>126</v>
      </c>
    </row>
    <row r="380" spans="1:17" x14ac:dyDescent="0.3">
      <c r="A380" t="s">
        <v>11</v>
      </c>
      <c r="B380" t="s">
        <v>16</v>
      </c>
      <c r="C380" t="s">
        <v>17</v>
      </c>
      <c r="D380" t="s">
        <v>23</v>
      </c>
      <c r="E380" t="s">
        <v>30</v>
      </c>
      <c r="F380" t="s">
        <v>125</v>
      </c>
      <c r="G380" t="s">
        <v>126</v>
      </c>
      <c r="H380" t="s">
        <v>127</v>
      </c>
      <c r="I380" t="s">
        <v>566</v>
      </c>
      <c r="J380" s="1" t="s">
        <v>16</v>
      </c>
      <c r="K380" s="1" t="s">
        <v>125</v>
      </c>
      <c r="L380" s="1" t="s">
        <v>11</v>
      </c>
      <c r="M380" s="1" t="s">
        <v>17</v>
      </c>
      <c r="N380" s="1" t="s">
        <v>30</v>
      </c>
      <c r="O380" s="1" t="s">
        <v>23</v>
      </c>
      <c r="P380" s="1" t="s">
        <v>127</v>
      </c>
      <c r="Q380" s="1" t="s">
        <v>126</v>
      </c>
    </row>
    <row r="381" spans="1:17" x14ac:dyDescent="0.3">
      <c r="A381" t="s">
        <v>11</v>
      </c>
      <c r="B381" t="s">
        <v>16</v>
      </c>
      <c r="C381" t="s">
        <v>17</v>
      </c>
      <c r="D381" t="s">
        <v>23</v>
      </c>
      <c r="E381" t="s">
        <v>124</v>
      </c>
      <c r="F381" t="s">
        <v>125</v>
      </c>
      <c r="G381" t="s">
        <v>126</v>
      </c>
      <c r="H381" t="s">
        <v>127</v>
      </c>
      <c r="I381" t="s">
        <v>567</v>
      </c>
      <c r="J381" s="1" t="s">
        <v>16</v>
      </c>
      <c r="K381" s="1" t="s">
        <v>125</v>
      </c>
      <c r="L381" s="1" t="s">
        <v>11</v>
      </c>
      <c r="M381" s="1" t="s">
        <v>17</v>
      </c>
      <c r="N381" s="1" t="s">
        <v>124</v>
      </c>
      <c r="O381" s="1" t="s">
        <v>23</v>
      </c>
      <c r="P381" s="1" t="s">
        <v>127</v>
      </c>
      <c r="Q381" s="1" t="s">
        <v>126</v>
      </c>
    </row>
    <row r="382" spans="1:17" x14ac:dyDescent="0.3">
      <c r="A382" t="s">
        <v>11</v>
      </c>
      <c r="B382" t="s">
        <v>16</v>
      </c>
      <c r="C382" t="s">
        <v>17</v>
      </c>
      <c r="D382" t="s">
        <v>29</v>
      </c>
      <c r="E382" t="s">
        <v>30</v>
      </c>
      <c r="F382" t="s">
        <v>124</v>
      </c>
      <c r="G382" t="s">
        <v>125</v>
      </c>
      <c r="H382" t="s">
        <v>126</v>
      </c>
      <c r="I382" t="s">
        <v>568</v>
      </c>
      <c r="J382" s="1" t="s">
        <v>30</v>
      </c>
      <c r="K382" s="1" t="s">
        <v>29</v>
      </c>
      <c r="L382" s="1" t="s">
        <v>11</v>
      </c>
      <c r="M382" s="1" t="s">
        <v>16</v>
      </c>
      <c r="N382" s="1" t="s">
        <v>125</v>
      </c>
      <c r="O382" s="1" t="s">
        <v>17</v>
      </c>
      <c r="P382" s="1" t="s">
        <v>124</v>
      </c>
      <c r="Q382" s="1" t="s">
        <v>126</v>
      </c>
    </row>
    <row r="383" spans="1:17" x14ac:dyDescent="0.3">
      <c r="A383" t="s">
        <v>11</v>
      </c>
      <c r="B383" t="s">
        <v>16</v>
      </c>
      <c r="C383" t="s">
        <v>17</v>
      </c>
      <c r="D383" t="s">
        <v>29</v>
      </c>
      <c r="E383" t="s">
        <v>30</v>
      </c>
      <c r="F383" t="s">
        <v>124</v>
      </c>
      <c r="G383" t="s">
        <v>125</v>
      </c>
      <c r="H383" t="s">
        <v>127</v>
      </c>
      <c r="I383" t="s">
        <v>569</v>
      </c>
      <c r="J383" s="1" t="s">
        <v>30</v>
      </c>
      <c r="K383" s="1" t="s">
        <v>29</v>
      </c>
      <c r="L383" s="1" t="s">
        <v>11</v>
      </c>
      <c r="M383" s="1" t="s">
        <v>16</v>
      </c>
      <c r="N383" s="1" t="s">
        <v>125</v>
      </c>
      <c r="O383" s="1" t="s">
        <v>17</v>
      </c>
      <c r="P383" s="1" t="s">
        <v>127</v>
      </c>
      <c r="Q383" s="1" t="s">
        <v>124</v>
      </c>
    </row>
    <row r="384" spans="1:17" x14ac:dyDescent="0.3">
      <c r="A384" t="s">
        <v>11</v>
      </c>
      <c r="B384" t="s">
        <v>16</v>
      </c>
      <c r="C384" t="s">
        <v>17</v>
      </c>
      <c r="D384" t="s">
        <v>29</v>
      </c>
      <c r="E384" t="s">
        <v>30</v>
      </c>
      <c r="F384" t="s">
        <v>124</v>
      </c>
      <c r="G384" t="s">
        <v>126</v>
      </c>
      <c r="H384" t="s">
        <v>127</v>
      </c>
      <c r="I384" t="s">
        <v>570</v>
      </c>
      <c r="J384" s="1" t="s">
        <v>30</v>
      </c>
      <c r="K384" s="1" t="s">
        <v>29</v>
      </c>
      <c r="L384" s="1" t="s">
        <v>11</v>
      </c>
      <c r="M384" s="1" t="s">
        <v>16</v>
      </c>
      <c r="N384" s="1" t="s">
        <v>124</v>
      </c>
      <c r="O384" s="1" t="s">
        <v>17</v>
      </c>
      <c r="P384" s="1" t="s">
        <v>127</v>
      </c>
      <c r="Q384" s="1" t="s">
        <v>126</v>
      </c>
    </row>
    <row r="385" spans="1:17" x14ac:dyDescent="0.3">
      <c r="A385" t="s">
        <v>11</v>
      </c>
      <c r="B385" t="s">
        <v>16</v>
      </c>
      <c r="C385" t="s">
        <v>17</v>
      </c>
      <c r="D385" t="s">
        <v>29</v>
      </c>
      <c r="E385" t="s">
        <v>30</v>
      </c>
      <c r="F385" t="s">
        <v>125</v>
      </c>
      <c r="G385" t="s">
        <v>126</v>
      </c>
      <c r="H385" t="s">
        <v>127</v>
      </c>
      <c r="I385" t="s">
        <v>571</v>
      </c>
      <c r="J385" s="1" t="s">
        <v>30</v>
      </c>
      <c r="K385" s="1" t="s">
        <v>29</v>
      </c>
      <c r="L385" s="1" t="s">
        <v>11</v>
      </c>
      <c r="M385" s="1" t="s">
        <v>16</v>
      </c>
      <c r="N385" s="1" t="s">
        <v>125</v>
      </c>
      <c r="O385" s="1" t="s">
        <v>17</v>
      </c>
      <c r="P385" s="1" t="s">
        <v>127</v>
      </c>
      <c r="Q385" s="1" t="s">
        <v>126</v>
      </c>
    </row>
    <row r="386" spans="1:17" x14ac:dyDescent="0.3">
      <c r="A386" t="s">
        <v>11</v>
      </c>
      <c r="B386" t="s">
        <v>16</v>
      </c>
      <c r="C386" t="s">
        <v>17</v>
      </c>
      <c r="D386" t="s">
        <v>29</v>
      </c>
      <c r="E386" t="s">
        <v>124</v>
      </c>
      <c r="F386" t="s">
        <v>125</v>
      </c>
      <c r="G386" t="s">
        <v>126</v>
      </c>
      <c r="H386" t="s">
        <v>127</v>
      </c>
      <c r="I386" t="s">
        <v>572</v>
      </c>
      <c r="J386" s="1" t="s">
        <v>124</v>
      </c>
      <c r="K386" s="1" t="s">
        <v>29</v>
      </c>
      <c r="L386" s="1" t="s">
        <v>11</v>
      </c>
      <c r="M386" s="1" t="s">
        <v>16</v>
      </c>
      <c r="N386" s="1" t="s">
        <v>125</v>
      </c>
      <c r="O386" s="1" t="s">
        <v>17</v>
      </c>
      <c r="P386" s="1" t="s">
        <v>127</v>
      </c>
      <c r="Q386" s="1" t="s">
        <v>126</v>
      </c>
    </row>
    <row r="387" spans="1:17" x14ac:dyDescent="0.3">
      <c r="A387" t="s">
        <v>11</v>
      </c>
      <c r="B387" t="s">
        <v>16</v>
      </c>
      <c r="C387" t="s">
        <v>17</v>
      </c>
      <c r="D387" t="s">
        <v>30</v>
      </c>
      <c r="E387" t="s">
        <v>124</v>
      </c>
      <c r="F387" t="s">
        <v>125</v>
      </c>
      <c r="G387" t="s">
        <v>126</v>
      </c>
      <c r="H387" t="s">
        <v>127</v>
      </c>
      <c r="I387" t="s">
        <v>573</v>
      </c>
      <c r="J387" s="1" t="s">
        <v>30</v>
      </c>
      <c r="K387" s="1" t="s">
        <v>125</v>
      </c>
      <c r="L387" s="1" t="s">
        <v>11</v>
      </c>
      <c r="M387" s="1" t="s">
        <v>16</v>
      </c>
      <c r="N387" s="1" t="s">
        <v>124</v>
      </c>
      <c r="O387" s="1" t="s">
        <v>17</v>
      </c>
      <c r="P387" s="1" t="s">
        <v>127</v>
      </c>
      <c r="Q387" s="1" t="s">
        <v>126</v>
      </c>
    </row>
    <row r="388" spans="1:17" x14ac:dyDescent="0.3">
      <c r="A388" t="s">
        <v>11</v>
      </c>
      <c r="B388" t="s">
        <v>16</v>
      </c>
      <c r="C388" t="s">
        <v>22</v>
      </c>
      <c r="D388" t="s">
        <v>23</v>
      </c>
      <c r="E388" t="s">
        <v>29</v>
      </c>
      <c r="F388" t="s">
        <v>30</v>
      </c>
      <c r="G388" t="s">
        <v>124</v>
      </c>
      <c r="H388" t="s">
        <v>125</v>
      </c>
      <c r="I388" t="s">
        <v>574</v>
      </c>
      <c r="J388" s="1" t="s">
        <v>30</v>
      </c>
      <c r="K388" s="1" t="s">
        <v>29</v>
      </c>
      <c r="L388" s="1" t="s">
        <v>11</v>
      </c>
      <c r="M388" s="1" t="s">
        <v>16</v>
      </c>
      <c r="N388" s="1" t="s">
        <v>125</v>
      </c>
      <c r="O388" s="1" t="s">
        <v>23</v>
      </c>
      <c r="P388" s="1" t="s">
        <v>22</v>
      </c>
      <c r="Q388" s="1" t="s">
        <v>124</v>
      </c>
    </row>
    <row r="389" spans="1:17" x14ac:dyDescent="0.3">
      <c r="A389" t="s">
        <v>11</v>
      </c>
      <c r="B389" t="s">
        <v>16</v>
      </c>
      <c r="C389" t="s">
        <v>22</v>
      </c>
      <c r="D389" t="s">
        <v>23</v>
      </c>
      <c r="E389" t="s">
        <v>29</v>
      </c>
      <c r="F389" t="s">
        <v>30</v>
      </c>
      <c r="G389" t="s">
        <v>124</v>
      </c>
      <c r="H389" t="s">
        <v>126</v>
      </c>
      <c r="I389" t="s">
        <v>575</v>
      </c>
      <c r="J389" s="1" t="s">
        <v>22</v>
      </c>
      <c r="K389" s="1" t="s">
        <v>29</v>
      </c>
      <c r="L389" s="1" t="s">
        <v>11</v>
      </c>
      <c r="M389" s="1" t="s">
        <v>16</v>
      </c>
      <c r="N389" s="1" t="s">
        <v>30</v>
      </c>
      <c r="O389" s="1" t="s">
        <v>23</v>
      </c>
      <c r="P389" s="1" t="s">
        <v>124</v>
      </c>
      <c r="Q389" s="1" t="s">
        <v>126</v>
      </c>
    </row>
    <row r="390" spans="1:17" x14ac:dyDescent="0.3">
      <c r="A390" t="s">
        <v>11</v>
      </c>
      <c r="B390" t="s">
        <v>16</v>
      </c>
      <c r="C390" t="s">
        <v>22</v>
      </c>
      <c r="D390" t="s">
        <v>23</v>
      </c>
      <c r="E390" t="s">
        <v>29</v>
      </c>
      <c r="F390" t="s">
        <v>30</v>
      </c>
      <c r="G390" t="s">
        <v>124</v>
      </c>
      <c r="H390" t="s">
        <v>127</v>
      </c>
      <c r="I390" t="s">
        <v>576</v>
      </c>
      <c r="J390" s="1" t="s">
        <v>22</v>
      </c>
      <c r="K390" s="1" t="s">
        <v>29</v>
      </c>
      <c r="L390" s="1" t="s">
        <v>11</v>
      </c>
      <c r="M390" s="1" t="s">
        <v>16</v>
      </c>
      <c r="N390" s="1" t="s">
        <v>30</v>
      </c>
      <c r="O390" s="1" t="s">
        <v>23</v>
      </c>
      <c r="P390" s="1" t="s">
        <v>127</v>
      </c>
      <c r="Q390" s="1" t="s">
        <v>124</v>
      </c>
    </row>
    <row r="391" spans="1:17" x14ac:dyDescent="0.3">
      <c r="A391" t="s">
        <v>11</v>
      </c>
      <c r="B391" t="s">
        <v>16</v>
      </c>
      <c r="C391" t="s">
        <v>22</v>
      </c>
      <c r="D391" t="s">
        <v>23</v>
      </c>
      <c r="E391" t="s">
        <v>29</v>
      </c>
      <c r="F391" t="s">
        <v>30</v>
      </c>
      <c r="G391" t="s">
        <v>125</v>
      </c>
      <c r="H391" t="s">
        <v>126</v>
      </c>
      <c r="I391" t="s">
        <v>577</v>
      </c>
      <c r="J391" s="1" t="s">
        <v>30</v>
      </c>
      <c r="K391" s="1" t="s">
        <v>29</v>
      </c>
      <c r="L391" s="1" t="s">
        <v>11</v>
      </c>
      <c r="M391" s="1" t="s">
        <v>16</v>
      </c>
      <c r="N391" s="1" t="s">
        <v>125</v>
      </c>
      <c r="O391" s="1" t="s">
        <v>23</v>
      </c>
      <c r="P391" s="1" t="s">
        <v>22</v>
      </c>
      <c r="Q391" s="1" t="s">
        <v>126</v>
      </c>
    </row>
    <row r="392" spans="1:17" x14ac:dyDescent="0.3">
      <c r="A392" t="s">
        <v>11</v>
      </c>
      <c r="B392" t="s">
        <v>16</v>
      </c>
      <c r="C392" t="s">
        <v>22</v>
      </c>
      <c r="D392" t="s">
        <v>23</v>
      </c>
      <c r="E392" t="s">
        <v>29</v>
      </c>
      <c r="F392" t="s">
        <v>30</v>
      </c>
      <c r="G392" t="s">
        <v>125</v>
      </c>
      <c r="H392" t="s">
        <v>127</v>
      </c>
      <c r="I392" t="s">
        <v>578</v>
      </c>
      <c r="J392" s="1" t="s">
        <v>30</v>
      </c>
      <c r="K392" s="1" t="s">
        <v>29</v>
      </c>
      <c r="L392" s="1" t="s">
        <v>11</v>
      </c>
      <c r="M392" s="1" t="s">
        <v>16</v>
      </c>
      <c r="N392" s="1" t="s">
        <v>125</v>
      </c>
      <c r="O392" s="1" t="s">
        <v>23</v>
      </c>
      <c r="P392" s="1" t="s">
        <v>127</v>
      </c>
      <c r="Q392" s="1" t="s">
        <v>22</v>
      </c>
    </row>
    <row r="393" spans="1:17" x14ac:dyDescent="0.3">
      <c r="A393" t="s">
        <v>11</v>
      </c>
      <c r="B393" t="s">
        <v>16</v>
      </c>
      <c r="C393" t="s">
        <v>22</v>
      </c>
      <c r="D393" t="s">
        <v>23</v>
      </c>
      <c r="E393" t="s">
        <v>29</v>
      </c>
      <c r="F393" t="s">
        <v>30</v>
      </c>
      <c r="G393" t="s">
        <v>126</v>
      </c>
      <c r="H393" t="s">
        <v>127</v>
      </c>
      <c r="I393" t="s">
        <v>579</v>
      </c>
      <c r="J393" s="1" t="s">
        <v>22</v>
      </c>
      <c r="K393" s="1" t="s">
        <v>29</v>
      </c>
      <c r="L393" s="1" t="s">
        <v>11</v>
      </c>
      <c r="M393" s="1" t="s">
        <v>16</v>
      </c>
      <c r="N393" s="1" t="s">
        <v>30</v>
      </c>
      <c r="O393" s="1" t="s">
        <v>23</v>
      </c>
      <c r="P393" s="1" t="s">
        <v>127</v>
      </c>
      <c r="Q393" s="1" t="s">
        <v>126</v>
      </c>
    </row>
    <row r="394" spans="1:17" x14ac:dyDescent="0.3">
      <c r="A394" t="s">
        <v>11</v>
      </c>
      <c r="B394" t="s">
        <v>16</v>
      </c>
      <c r="C394" t="s">
        <v>22</v>
      </c>
      <c r="D394" t="s">
        <v>23</v>
      </c>
      <c r="E394" t="s">
        <v>29</v>
      </c>
      <c r="F394" t="s">
        <v>124</v>
      </c>
      <c r="G394" t="s">
        <v>125</v>
      </c>
      <c r="H394" t="s">
        <v>126</v>
      </c>
      <c r="I394" t="s">
        <v>580</v>
      </c>
      <c r="J394" s="1" t="s">
        <v>22</v>
      </c>
      <c r="K394" s="1" t="s">
        <v>29</v>
      </c>
      <c r="L394" s="1" t="s">
        <v>11</v>
      </c>
      <c r="M394" s="1" t="s">
        <v>16</v>
      </c>
      <c r="N394" s="1" t="s">
        <v>125</v>
      </c>
      <c r="O394" s="1" t="s">
        <v>23</v>
      </c>
      <c r="P394" s="1" t="s">
        <v>124</v>
      </c>
      <c r="Q394" s="1" t="s">
        <v>126</v>
      </c>
    </row>
    <row r="395" spans="1:17" x14ac:dyDescent="0.3">
      <c r="A395" t="s">
        <v>11</v>
      </c>
      <c r="B395" t="s">
        <v>16</v>
      </c>
      <c r="C395" t="s">
        <v>22</v>
      </c>
      <c r="D395" t="s">
        <v>23</v>
      </c>
      <c r="E395" t="s">
        <v>29</v>
      </c>
      <c r="F395" t="s">
        <v>124</v>
      </c>
      <c r="G395" t="s">
        <v>125</v>
      </c>
      <c r="H395" t="s">
        <v>127</v>
      </c>
      <c r="I395" t="s">
        <v>581</v>
      </c>
      <c r="J395" s="1" t="s">
        <v>22</v>
      </c>
      <c r="K395" s="1" t="s">
        <v>29</v>
      </c>
      <c r="L395" s="1" t="s">
        <v>11</v>
      </c>
      <c r="M395" s="1" t="s">
        <v>16</v>
      </c>
      <c r="N395" s="1" t="s">
        <v>125</v>
      </c>
      <c r="O395" s="1" t="s">
        <v>23</v>
      </c>
      <c r="P395" s="1" t="s">
        <v>127</v>
      </c>
      <c r="Q395" s="1" t="s">
        <v>124</v>
      </c>
    </row>
    <row r="396" spans="1:17" x14ac:dyDescent="0.3">
      <c r="A396" t="s">
        <v>11</v>
      </c>
      <c r="B396" t="s">
        <v>16</v>
      </c>
      <c r="C396" t="s">
        <v>22</v>
      </c>
      <c r="D396" t="s">
        <v>23</v>
      </c>
      <c r="E396" t="s">
        <v>29</v>
      </c>
      <c r="F396" t="s">
        <v>124</v>
      </c>
      <c r="G396" t="s">
        <v>126</v>
      </c>
      <c r="H396" t="s">
        <v>127</v>
      </c>
      <c r="I396" t="s">
        <v>582</v>
      </c>
      <c r="J396" s="1" t="s">
        <v>22</v>
      </c>
      <c r="K396" s="1" t="s">
        <v>29</v>
      </c>
      <c r="L396" s="1" t="s">
        <v>11</v>
      </c>
      <c r="M396" s="1" t="s">
        <v>16</v>
      </c>
      <c r="N396" s="1" t="s">
        <v>124</v>
      </c>
      <c r="O396" s="1" t="s">
        <v>23</v>
      </c>
      <c r="P396" s="1" t="s">
        <v>127</v>
      </c>
      <c r="Q396" s="1" t="s">
        <v>126</v>
      </c>
    </row>
    <row r="397" spans="1:17" x14ac:dyDescent="0.3">
      <c r="A397" t="s">
        <v>11</v>
      </c>
      <c r="B397" t="s">
        <v>16</v>
      </c>
      <c r="C397" t="s">
        <v>22</v>
      </c>
      <c r="D397" t="s">
        <v>23</v>
      </c>
      <c r="E397" t="s">
        <v>29</v>
      </c>
      <c r="F397" t="s">
        <v>125</v>
      </c>
      <c r="G397" t="s">
        <v>126</v>
      </c>
      <c r="H397" t="s">
        <v>127</v>
      </c>
      <c r="I397" t="s">
        <v>583</v>
      </c>
      <c r="J397" s="1" t="s">
        <v>22</v>
      </c>
      <c r="K397" s="1" t="s">
        <v>29</v>
      </c>
      <c r="L397" s="1" t="s">
        <v>11</v>
      </c>
      <c r="M397" s="1" t="s">
        <v>16</v>
      </c>
      <c r="N397" s="1" t="s">
        <v>125</v>
      </c>
      <c r="O397" s="1" t="s">
        <v>23</v>
      </c>
      <c r="P397" s="1" t="s">
        <v>127</v>
      </c>
      <c r="Q397" s="1" t="s">
        <v>126</v>
      </c>
    </row>
    <row r="398" spans="1:17" x14ac:dyDescent="0.3">
      <c r="A398" t="s">
        <v>11</v>
      </c>
      <c r="B398" t="s">
        <v>16</v>
      </c>
      <c r="C398" t="s">
        <v>22</v>
      </c>
      <c r="D398" t="s">
        <v>23</v>
      </c>
      <c r="E398" t="s">
        <v>30</v>
      </c>
      <c r="F398" t="s">
        <v>124</v>
      </c>
      <c r="G398" t="s">
        <v>125</v>
      </c>
      <c r="H398" t="s">
        <v>126</v>
      </c>
      <c r="I398" t="s">
        <v>584</v>
      </c>
      <c r="J398" s="1" t="s">
        <v>22</v>
      </c>
      <c r="K398" s="1" t="s">
        <v>125</v>
      </c>
      <c r="L398" s="1" t="s">
        <v>11</v>
      </c>
      <c r="M398" s="1" t="s">
        <v>16</v>
      </c>
      <c r="N398" s="1" t="s">
        <v>30</v>
      </c>
      <c r="O398" s="1" t="s">
        <v>23</v>
      </c>
      <c r="P398" s="1" t="s">
        <v>124</v>
      </c>
      <c r="Q398" s="1" t="s">
        <v>126</v>
      </c>
    </row>
    <row r="399" spans="1:17" x14ac:dyDescent="0.3">
      <c r="A399" t="s">
        <v>11</v>
      </c>
      <c r="B399" t="s">
        <v>16</v>
      </c>
      <c r="C399" t="s">
        <v>22</v>
      </c>
      <c r="D399" t="s">
        <v>23</v>
      </c>
      <c r="E399" t="s">
        <v>30</v>
      </c>
      <c r="F399" t="s">
        <v>124</v>
      </c>
      <c r="G399" t="s">
        <v>125</v>
      </c>
      <c r="H399" t="s">
        <v>127</v>
      </c>
      <c r="I399" t="s">
        <v>585</v>
      </c>
      <c r="J399" s="1" t="s">
        <v>22</v>
      </c>
      <c r="K399" s="1" t="s">
        <v>125</v>
      </c>
      <c r="L399" s="1" t="s">
        <v>11</v>
      </c>
      <c r="M399" s="1" t="s">
        <v>16</v>
      </c>
      <c r="N399" s="1" t="s">
        <v>30</v>
      </c>
      <c r="O399" s="1" t="s">
        <v>23</v>
      </c>
      <c r="P399" s="1" t="s">
        <v>127</v>
      </c>
      <c r="Q399" s="1" t="s">
        <v>124</v>
      </c>
    </row>
    <row r="400" spans="1:17" x14ac:dyDescent="0.3">
      <c r="A400" t="s">
        <v>11</v>
      </c>
      <c r="B400" t="s">
        <v>16</v>
      </c>
      <c r="C400" t="s">
        <v>22</v>
      </c>
      <c r="D400" t="s">
        <v>23</v>
      </c>
      <c r="E400" t="s">
        <v>30</v>
      </c>
      <c r="F400" t="s">
        <v>124</v>
      </c>
      <c r="G400" t="s">
        <v>126</v>
      </c>
      <c r="H400" t="s">
        <v>127</v>
      </c>
      <c r="I400" t="s">
        <v>586</v>
      </c>
      <c r="J400" s="1" t="s">
        <v>22</v>
      </c>
      <c r="K400" s="1" t="s">
        <v>124</v>
      </c>
      <c r="L400" s="1" t="s">
        <v>11</v>
      </c>
      <c r="M400" s="1" t="s">
        <v>16</v>
      </c>
      <c r="N400" s="1" t="s">
        <v>30</v>
      </c>
      <c r="O400" s="1" t="s">
        <v>23</v>
      </c>
      <c r="P400" s="1" t="s">
        <v>127</v>
      </c>
      <c r="Q400" s="1" t="s">
        <v>126</v>
      </c>
    </row>
    <row r="401" spans="1:17" x14ac:dyDescent="0.3">
      <c r="A401" t="s">
        <v>11</v>
      </c>
      <c r="B401" t="s">
        <v>16</v>
      </c>
      <c r="C401" t="s">
        <v>22</v>
      </c>
      <c r="D401" t="s">
        <v>23</v>
      </c>
      <c r="E401" t="s">
        <v>30</v>
      </c>
      <c r="F401" t="s">
        <v>125</v>
      </c>
      <c r="G401" t="s">
        <v>126</v>
      </c>
      <c r="H401" t="s">
        <v>127</v>
      </c>
      <c r="I401" t="s">
        <v>587</v>
      </c>
      <c r="J401" s="1" t="s">
        <v>22</v>
      </c>
      <c r="K401" s="1" t="s">
        <v>125</v>
      </c>
      <c r="L401" s="1" t="s">
        <v>11</v>
      </c>
      <c r="M401" s="1" t="s">
        <v>16</v>
      </c>
      <c r="N401" s="1" t="s">
        <v>30</v>
      </c>
      <c r="O401" s="1" t="s">
        <v>23</v>
      </c>
      <c r="P401" s="1" t="s">
        <v>127</v>
      </c>
      <c r="Q401" s="1" t="s">
        <v>126</v>
      </c>
    </row>
    <row r="402" spans="1:17" x14ac:dyDescent="0.3">
      <c r="A402" t="s">
        <v>11</v>
      </c>
      <c r="B402" t="s">
        <v>16</v>
      </c>
      <c r="C402" t="s">
        <v>22</v>
      </c>
      <c r="D402" t="s">
        <v>23</v>
      </c>
      <c r="E402" t="s">
        <v>124</v>
      </c>
      <c r="F402" t="s">
        <v>125</v>
      </c>
      <c r="G402" t="s">
        <v>126</v>
      </c>
      <c r="H402" t="s">
        <v>127</v>
      </c>
      <c r="I402" t="s">
        <v>588</v>
      </c>
      <c r="J402" s="1" t="s">
        <v>22</v>
      </c>
      <c r="K402" s="1" t="s">
        <v>125</v>
      </c>
      <c r="L402" s="1" t="s">
        <v>11</v>
      </c>
      <c r="M402" s="1" t="s">
        <v>16</v>
      </c>
      <c r="N402" s="1" t="s">
        <v>124</v>
      </c>
      <c r="O402" s="1" t="s">
        <v>23</v>
      </c>
      <c r="P402" s="1" t="s">
        <v>127</v>
      </c>
      <c r="Q402" s="1" t="s">
        <v>126</v>
      </c>
    </row>
    <row r="403" spans="1:17" x14ac:dyDescent="0.3">
      <c r="A403" t="s">
        <v>11</v>
      </c>
      <c r="B403" t="s">
        <v>16</v>
      </c>
      <c r="C403" t="s">
        <v>22</v>
      </c>
      <c r="D403" t="s">
        <v>29</v>
      </c>
      <c r="E403" t="s">
        <v>30</v>
      </c>
      <c r="F403" t="s">
        <v>124</v>
      </c>
      <c r="G403" t="s">
        <v>125</v>
      </c>
      <c r="H403" t="s">
        <v>126</v>
      </c>
      <c r="I403" t="s">
        <v>589</v>
      </c>
      <c r="J403" s="1" t="s">
        <v>22</v>
      </c>
      <c r="K403" s="1" t="s">
        <v>125</v>
      </c>
      <c r="L403" s="1" t="s">
        <v>11</v>
      </c>
      <c r="M403" s="1" t="s">
        <v>16</v>
      </c>
      <c r="N403" s="1" t="s">
        <v>30</v>
      </c>
      <c r="O403" s="1" t="s">
        <v>29</v>
      </c>
      <c r="P403" s="1" t="s">
        <v>124</v>
      </c>
      <c r="Q403" s="1" t="s">
        <v>126</v>
      </c>
    </row>
    <row r="404" spans="1:17" x14ac:dyDescent="0.3">
      <c r="A404" t="s">
        <v>11</v>
      </c>
      <c r="B404" t="s">
        <v>16</v>
      </c>
      <c r="C404" t="s">
        <v>22</v>
      </c>
      <c r="D404" t="s">
        <v>29</v>
      </c>
      <c r="E404" t="s">
        <v>30</v>
      </c>
      <c r="F404" t="s">
        <v>124</v>
      </c>
      <c r="G404" t="s">
        <v>125</v>
      </c>
      <c r="H404" t="s">
        <v>127</v>
      </c>
      <c r="I404" t="s">
        <v>590</v>
      </c>
      <c r="J404" s="1" t="s">
        <v>22</v>
      </c>
      <c r="K404" s="1" t="s">
        <v>125</v>
      </c>
      <c r="L404" s="1" t="s">
        <v>11</v>
      </c>
      <c r="M404" s="1" t="s">
        <v>16</v>
      </c>
      <c r="N404" s="1" t="s">
        <v>30</v>
      </c>
      <c r="O404" s="1" t="s">
        <v>29</v>
      </c>
      <c r="P404" s="1" t="s">
        <v>127</v>
      </c>
      <c r="Q404" s="1" t="s">
        <v>124</v>
      </c>
    </row>
    <row r="405" spans="1:17" x14ac:dyDescent="0.3">
      <c r="A405" t="s">
        <v>11</v>
      </c>
      <c r="B405" t="s">
        <v>16</v>
      </c>
      <c r="C405" t="s">
        <v>22</v>
      </c>
      <c r="D405" t="s">
        <v>29</v>
      </c>
      <c r="E405" t="s">
        <v>30</v>
      </c>
      <c r="F405" t="s">
        <v>124</v>
      </c>
      <c r="G405" t="s">
        <v>126</v>
      </c>
      <c r="H405" t="s">
        <v>127</v>
      </c>
      <c r="I405" t="s">
        <v>591</v>
      </c>
      <c r="J405" s="1" t="s">
        <v>22</v>
      </c>
      <c r="K405" s="1" t="s">
        <v>29</v>
      </c>
      <c r="L405" s="1" t="s">
        <v>11</v>
      </c>
      <c r="M405" s="1" t="s">
        <v>16</v>
      </c>
      <c r="N405" s="1" t="s">
        <v>124</v>
      </c>
      <c r="O405" s="1" t="s">
        <v>30</v>
      </c>
      <c r="P405" s="1" t="s">
        <v>127</v>
      </c>
      <c r="Q405" s="1" t="s">
        <v>126</v>
      </c>
    </row>
    <row r="406" spans="1:17" x14ac:dyDescent="0.3">
      <c r="A406" t="s">
        <v>11</v>
      </c>
      <c r="B406" t="s">
        <v>16</v>
      </c>
      <c r="C406" t="s">
        <v>22</v>
      </c>
      <c r="D406" t="s">
        <v>29</v>
      </c>
      <c r="E406" t="s">
        <v>30</v>
      </c>
      <c r="F406" t="s">
        <v>125</v>
      </c>
      <c r="G406" t="s">
        <v>126</v>
      </c>
      <c r="H406" t="s">
        <v>127</v>
      </c>
      <c r="I406" t="s">
        <v>592</v>
      </c>
      <c r="J406" s="1" t="s">
        <v>22</v>
      </c>
      <c r="K406" s="1" t="s">
        <v>125</v>
      </c>
      <c r="L406" s="1" t="s">
        <v>11</v>
      </c>
      <c r="M406" s="1" t="s">
        <v>16</v>
      </c>
      <c r="N406" s="1" t="s">
        <v>30</v>
      </c>
      <c r="O406" s="1" t="s">
        <v>29</v>
      </c>
      <c r="P406" s="1" t="s">
        <v>127</v>
      </c>
      <c r="Q406" s="1" t="s">
        <v>126</v>
      </c>
    </row>
    <row r="407" spans="1:17" x14ac:dyDescent="0.3">
      <c r="A407" t="s">
        <v>11</v>
      </c>
      <c r="B407" t="s">
        <v>16</v>
      </c>
      <c r="C407" t="s">
        <v>22</v>
      </c>
      <c r="D407" t="s">
        <v>29</v>
      </c>
      <c r="E407" t="s">
        <v>124</v>
      </c>
      <c r="F407" t="s">
        <v>125</v>
      </c>
      <c r="G407" t="s">
        <v>126</v>
      </c>
      <c r="H407" t="s">
        <v>127</v>
      </c>
      <c r="I407" t="s">
        <v>593</v>
      </c>
      <c r="J407" s="1" t="s">
        <v>22</v>
      </c>
      <c r="K407" s="1" t="s">
        <v>125</v>
      </c>
      <c r="L407" s="1" t="s">
        <v>11</v>
      </c>
      <c r="M407" s="1" t="s">
        <v>16</v>
      </c>
      <c r="N407" s="1" t="s">
        <v>124</v>
      </c>
      <c r="O407" s="1" t="s">
        <v>29</v>
      </c>
      <c r="P407" s="1" t="s">
        <v>127</v>
      </c>
      <c r="Q407" s="1" t="s">
        <v>126</v>
      </c>
    </row>
    <row r="408" spans="1:17" x14ac:dyDescent="0.3">
      <c r="A408" t="s">
        <v>11</v>
      </c>
      <c r="B408" t="s">
        <v>16</v>
      </c>
      <c r="C408" t="s">
        <v>22</v>
      </c>
      <c r="D408" t="s">
        <v>30</v>
      </c>
      <c r="E408" t="s">
        <v>124</v>
      </c>
      <c r="F408" t="s">
        <v>125</v>
      </c>
      <c r="G408" t="s">
        <v>126</v>
      </c>
      <c r="H408" t="s">
        <v>127</v>
      </c>
      <c r="I408" t="s">
        <v>594</v>
      </c>
      <c r="J408" s="1" t="s">
        <v>22</v>
      </c>
      <c r="K408" s="1" t="s">
        <v>125</v>
      </c>
      <c r="L408" s="1" t="s">
        <v>11</v>
      </c>
      <c r="M408" s="1" t="s">
        <v>16</v>
      </c>
      <c r="N408" s="1" t="s">
        <v>124</v>
      </c>
      <c r="O408" s="1" t="s">
        <v>30</v>
      </c>
      <c r="P408" s="1" t="s">
        <v>127</v>
      </c>
      <c r="Q408" s="1" t="s">
        <v>126</v>
      </c>
    </row>
    <row r="409" spans="1:17" x14ac:dyDescent="0.3">
      <c r="A409" t="s">
        <v>11</v>
      </c>
      <c r="B409" t="s">
        <v>16</v>
      </c>
      <c r="C409" t="s">
        <v>23</v>
      </c>
      <c r="D409" t="s">
        <v>29</v>
      </c>
      <c r="E409" t="s">
        <v>30</v>
      </c>
      <c r="F409" t="s">
        <v>124</v>
      </c>
      <c r="G409" t="s">
        <v>125</v>
      </c>
      <c r="H409" t="s">
        <v>126</v>
      </c>
      <c r="I409" t="s">
        <v>595</v>
      </c>
      <c r="J409" s="1" t="s">
        <v>30</v>
      </c>
      <c r="K409" s="1" t="s">
        <v>29</v>
      </c>
      <c r="L409" s="1" t="s">
        <v>11</v>
      </c>
      <c r="M409" s="1" t="s">
        <v>16</v>
      </c>
      <c r="N409" s="1" t="s">
        <v>125</v>
      </c>
      <c r="O409" s="1" t="s">
        <v>23</v>
      </c>
      <c r="P409" s="1" t="s">
        <v>124</v>
      </c>
      <c r="Q409" s="1" t="s">
        <v>126</v>
      </c>
    </row>
    <row r="410" spans="1:17" x14ac:dyDescent="0.3">
      <c r="A410" t="s">
        <v>11</v>
      </c>
      <c r="B410" t="s">
        <v>16</v>
      </c>
      <c r="C410" t="s">
        <v>23</v>
      </c>
      <c r="D410" t="s">
        <v>29</v>
      </c>
      <c r="E410" t="s">
        <v>30</v>
      </c>
      <c r="F410" t="s">
        <v>124</v>
      </c>
      <c r="G410" t="s">
        <v>125</v>
      </c>
      <c r="H410" t="s">
        <v>127</v>
      </c>
      <c r="I410" t="s">
        <v>596</v>
      </c>
      <c r="J410" s="1" t="s">
        <v>30</v>
      </c>
      <c r="K410" s="1" t="s">
        <v>29</v>
      </c>
      <c r="L410" s="1" t="s">
        <v>11</v>
      </c>
      <c r="M410" s="1" t="s">
        <v>16</v>
      </c>
      <c r="N410" s="1" t="s">
        <v>125</v>
      </c>
      <c r="O410" s="1" t="s">
        <v>23</v>
      </c>
      <c r="P410" s="1" t="s">
        <v>127</v>
      </c>
      <c r="Q410" s="1" t="s">
        <v>124</v>
      </c>
    </row>
    <row r="411" spans="1:17" x14ac:dyDescent="0.3">
      <c r="A411" t="s">
        <v>11</v>
      </c>
      <c r="B411" t="s">
        <v>16</v>
      </c>
      <c r="C411" t="s">
        <v>23</v>
      </c>
      <c r="D411" t="s">
        <v>29</v>
      </c>
      <c r="E411" t="s">
        <v>30</v>
      </c>
      <c r="F411" t="s">
        <v>124</v>
      </c>
      <c r="G411" t="s">
        <v>126</v>
      </c>
      <c r="H411" t="s">
        <v>127</v>
      </c>
      <c r="I411" t="s">
        <v>597</v>
      </c>
      <c r="J411" s="1" t="s">
        <v>30</v>
      </c>
      <c r="K411" s="1" t="s">
        <v>29</v>
      </c>
      <c r="L411" s="1" t="s">
        <v>11</v>
      </c>
      <c r="M411" s="1" t="s">
        <v>16</v>
      </c>
      <c r="N411" s="1" t="s">
        <v>124</v>
      </c>
      <c r="O411" s="1" t="s">
        <v>23</v>
      </c>
      <c r="P411" s="1" t="s">
        <v>127</v>
      </c>
      <c r="Q411" s="1" t="s">
        <v>126</v>
      </c>
    </row>
    <row r="412" spans="1:17" x14ac:dyDescent="0.3">
      <c r="A412" t="s">
        <v>11</v>
      </c>
      <c r="B412" t="s">
        <v>16</v>
      </c>
      <c r="C412" t="s">
        <v>23</v>
      </c>
      <c r="D412" t="s">
        <v>29</v>
      </c>
      <c r="E412" t="s">
        <v>30</v>
      </c>
      <c r="F412" t="s">
        <v>125</v>
      </c>
      <c r="G412" t="s">
        <v>126</v>
      </c>
      <c r="H412" t="s">
        <v>127</v>
      </c>
      <c r="I412" t="s">
        <v>598</v>
      </c>
      <c r="J412" s="1" t="s">
        <v>30</v>
      </c>
      <c r="K412" s="1" t="s">
        <v>29</v>
      </c>
      <c r="L412" s="1" t="s">
        <v>11</v>
      </c>
      <c r="M412" s="1" t="s">
        <v>16</v>
      </c>
      <c r="N412" s="1" t="s">
        <v>125</v>
      </c>
      <c r="O412" s="1" t="s">
        <v>23</v>
      </c>
      <c r="P412" s="1" t="s">
        <v>127</v>
      </c>
      <c r="Q412" s="1" t="s">
        <v>126</v>
      </c>
    </row>
    <row r="413" spans="1:17" x14ac:dyDescent="0.3">
      <c r="A413" t="s">
        <v>11</v>
      </c>
      <c r="B413" t="s">
        <v>16</v>
      </c>
      <c r="C413" t="s">
        <v>23</v>
      </c>
      <c r="D413" t="s">
        <v>29</v>
      </c>
      <c r="E413" t="s">
        <v>124</v>
      </c>
      <c r="F413" t="s">
        <v>125</v>
      </c>
      <c r="G413" t="s">
        <v>126</v>
      </c>
      <c r="H413" t="s">
        <v>127</v>
      </c>
      <c r="I413" t="s">
        <v>599</v>
      </c>
      <c r="J413" s="1" t="s">
        <v>124</v>
      </c>
      <c r="K413" s="1" t="s">
        <v>29</v>
      </c>
      <c r="L413" s="1" t="s">
        <v>11</v>
      </c>
      <c r="M413" s="1" t="s">
        <v>16</v>
      </c>
      <c r="N413" s="1" t="s">
        <v>125</v>
      </c>
      <c r="O413" s="1" t="s">
        <v>23</v>
      </c>
      <c r="P413" s="1" t="s">
        <v>127</v>
      </c>
      <c r="Q413" s="1" t="s">
        <v>126</v>
      </c>
    </row>
    <row r="414" spans="1:17" x14ac:dyDescent="0.3">
      <c r="A414" t="s">
        <v>11</v>
      </c>
      <c r="B414" t="s">
        <v>16</v>
      </c>
      <c r="C414" t="s">
        <v>23</v>
      </c>
      <c r="D414" t="s">
        <v>30</v>
      </c>
      <c r="E414" t="s">
        <v>124</v>
      </c>
      <c r="F414" t="s">
        <v>125</v>
      </c>
      <c r="G414" t="s">
        <v>126</v>
      </c>
      <c r="H414" t="s">
        <v>127</v>
      </c>
      <c r="I414" t="s">
        <v>600</v>
      </c>
      <c r="J414" s="1" t="s">
        <v>30</v>
      </c>
      <c r="K414" s="1" t="s">
        <v>125</v>
      </c>
      <c r="L414" s="1" t="s">
        <v>11</v>
      </c>
      <c r="M414" s="1" t="s">
        <v>16</v>
      </c>
      <c r="N414" s="1" t="s">
        <v>124</v>
      </c>
      <c r="O414" s="1" t="s">
        <v>23</v>
      </c>
      <c r="P414" s="1" t="s">
        <v>127</v>
      </c>
      <c r="Q414" s="1" t="s">
        <v>126</v>
      </c>
    </row>
    <row r="415" spans="1:17" x14ac:dyDescent="0.3">
      <c r="A415" t="s">
        <v>11</v>
      </c>
      <c r="B415" t="s">
        <v>16</v>
      </c>
      <c r="C415" t="s">
        <v>29</v>
      </c>
      <c r="D415" t="s">
        <v>30</v>
      </c>
      <c r="E415" t="s">
        <v>124</v>
      </c>
      <c r="F415" t="s">
        <v>125</v>
      </c>
      <c r="G415" t="s">
        <v>126</v>
      </c>
      <c r="H415" t="s">
        <v>127</v>
      </c>
      <c r="I415" t="s">
        <v>601</v>
      </c>
      <c r="J415" s="1" t="s">
        <v>30</v>
      </c>
      <c r="K415" s="1" t="s">
        <v>125</v>
      </c>
      <c r="L415" s="1" t="s">
        <v>11</v>
      </c>
      <c r="M415" s="1" t="s">
        <v>16</v>
      </c>
      <c r="N415" s="1" t="s">
        <v>124</v>
      </c>
      <c r="O415" s="1" t="s">
        <v>29</v>
      </c>
      <c r="P415" s="1" t="s">
        <v>127</v>
      </c>
      <c r="Q415" s="1" t="s">
        <v>126</v>
      </c>
    </row>
    <row r="416" spans="1:17" x14ac:dyDescent="0.3">
      <c r="A416" t="s">
        <v>11</v>
      </c>
      <c r="B416" t="s">
        <v>17</v>
      </c>
      <c r="C416" t="s">
        <v>22</v>
      </c>
      <c r="D416" t="s">
        <v>23</v>
      </c>
      <c r="E416" t="s">
        <v>29</v>
      </c>
      <c r="F416" t="s">
        <v>30</v>
      </c>
      <c r="G416" t="s">
        <v>124</v>
      </c>
      <c r="H416" t="s">
        <v>125</v>
      </c>
      <c r="I416" t="s">
        <v>602</v>
      </c>
      <c r="J416" s="1" t="s">
        <v>30</v>
      </c>
      <c r="K416" s="1" t="s">
        <v>29</v>
      </c>
      <c r="L416" s="1" t="s">
        <v>11</v>
      </c>
      <c r="M416" s="1" t="s">
        <v>17</v>
      </c>
      <c r="N416" s="1" t="s">
        <v>125</v>
      </c>
      <c r="O416" s="1" t="s">
        <v>23</v>
      </c>
      <c r="P416" s="1" t="s">
        <v>22</v>
      </c>
      <c r="Q416" s="1" t="s">
        <v>124</v>
      </c>
    </row>
    <row r="417" spans="1:17" x14ac:dyDescent="0.3">
      <c r="A417" t="s">
        <v>11</v>
      </c>
      <c r="B417" t="s">
        <v>17</v>
      </c>
      <c r="C417" t="s">
        <v>22</v>
      </c>
      <c r="D417" t="s">
        <v>23</v>
      </c>
      <c r="E417" t="s">
        <v>29</v>
      </c>
      <c r="F417" t="s">
        <v>30</v>
      </c>
      <c r="G417" t="s">
        <v>124</v>
      </c>
      <c r="H417" t="s">
        <v>126</v>
      </c>
      <c r="I417" t="s">
        <v>603</v>
      </c>
      <c r="J417" s="1" t="s">
        <v>22</v>
      </c>
      <c r="K417" s="1" t="s">
        <v>29</v>
      </c>
      <c r="L417" s="1" t="s">
        <v>11</v>
      </c>
      <c r="M417" s="1" t="s">
        <v>17</v>
      </c>
      <c r="N417" s="1" t="s">
        <v>30</v>
      </c>
      <c r="O417" s="1" t="s">
        <v>23</v>
      </c>
      <c r="P417" s="1" t="s">
        <v>124</v>
      </c>
      <c r="Q417" s="1" t="s">
        <v>126</v>
      </c>
    </row>
    <row r="418" spans="1:17" x14ac:dyDescent="0.3">
      <c r="A418" t="s">
        <v>11</v>
      </c>
      <c r="B418" t="s">
        <v>17</v>
      </c>
      <c r="C418" t="s">
        <v>22</v>
      </c>
      <c r="D418" t="s">
        <v>23</v>
      </c>
      <c r="E418" t="s">
        <v>29</v>
      </c>
      <c r="F418" t="s">
        <v>30</v>
      </c>
      <c r="G418" t="s">
        <v>124</v>
      </c>
      <c r="H418" t="s">
        <v>127</v>
      </c>
      <c r="I418" t="s">
        <v>604</v>
      </c>
      <c r="J418" s="1" t="s">
        <v>22</v>
      </c>
      <c r="K418" s="1" t="s">
        <v>29</v>
      </c>
      <c r="L418" s="1" t="s">
        <v>11</v>
      </c>
      <c r="M418" s="1" t="s">
        <v>17</v>
      </c>
      <c r="N418" s="1" t="s">
        <v>30</v>
      </c>
      <c r="O418" s="1" t="s">
        <v>23</v>
      </c>
      <c r="P418" s="1" t="s">
        <v>127</v>
      </c>
      <c r="Q418" s="1" t="s">
        <v>124</v>
      </c>
    </row>
    <row r="419" spans="1:17" x14ac:dyDescent="0.3">
      <c r="A419" t="s">
        <v>11</v>
      </c>
      <c r="B419" t="s">
        <v>17</v>
      </c>
      <c r="C419" t="s">
        <v>22</v>
      </c>
      <c r="D419" t="s">
        <v>23</v>
      </c>
      <c r="E419" t="s">
        <v>29</v>
      </c>
      <c r="F419" t="s">
        <v>30</v>
      </c>
      <c r="G419" t="s">
        <v>125</v>
      </c>
      <c r="H419" t="s">
        <v>126</v>
      </c>
      <c r="I419" t="s">
        <v>605</v>
      </c>
      <c r="J419" s="1" t="s">
        <v>30</v>
      </c>
      <c r="K419" s="1" t="s">
        <v>29</v>
      </c>
      <c r="L419" s="1" t="s">
        <v>11</v>
      </c>
      <c r="M419" s="1" t="s">
        <v>17</v>
      </c>
      <c r="N419" s="1" t="s">
        <v>125</v>
      </c>
      <c r="O419" s="1" t="s">
        <v>23</v>
      </c>
      <c r="P419" s="1" t="s">
        <v>22</v>
      </c>
      <c r="Q419" s="1" t="s">
        <v>126</v>
      </c>
    </row>
    <row r="420" spans="1:17" x14ac:dyDescent="0.3">
      <c r="A420" t="s">
        <v>11</v>
      </c>
      <c r="B420" t="s">
        <v>17</v>
      </c>
      <c r="C420" t="s">
        <v>22</v>
      </c>
      <c r="D420" t="s">
        <v>23</v>
      </c>
      <c r="E420" t="s">
        <v>29</v>
      </c>
      <c r="F420" t="s">
        <v>30</v>
      </c>
      <c r="G420" t="s">
        <v>125</v>
      </c>
      <c r="H420" t="s">
        <v>127</v>
      </c>
      <c r="I420" t="s">
        <v>606</v>
      </c>
      <c r="J420" s="1" t="s">
        <v>30</v>
      </c>
      <c r="K420" s="1" t="s">
        <v>29</v>
      </c>
      <c r="L420" s="1" t="s">
        <v>11</v>
      </c>
      <c r="M420" s="1" t="s">
        <v>17</v>
      </c>
      <c r="N420" s="1" t="s">
        <v>125</v>
      </c>
      <c r="O420" s="1" t="s">
        <v>23</v>
      </c>
      <c r="P420" s="1" t="s">
        <v>127</v>
      </c>
      <c r="Q420" s="1" t="s">
        <v>22</v>
      </c>
    </row>
    <row r="421" spans="1:17" x14ac:dyDescent="0.3">
      <c r="A421" t="s">
        <v>11</v>
      </c>
      <c r="B421" t="s">
        <v>17</v>
      </c>
      <c r="C421" t="s">
        <v>22</v>
      </c>
      <c r="D421" t="s">
        <v>23</v>
      </c>
      <c r="E421" t="s">
        <v>29</v>
      </c>
      <c r="F421" t="s">
        <v>30</v>
      </c>
      <c r="G421" t="s">
        <v>126</v>
      </c>
      <c r="H421" t="s">
        <v>127</v>
      </c>
      <c r="I421" t="s">
        <v>607</v>
      </c>
      <c r="J421" s="1" t="s">
        <v>22</v>
      </c>
      <c r="K421" s="1" t="s">
        <v>29</v>
      </c>
      <c r="L421" s="1" t="s">
        <v>11</v>
      </c>
      <c r="M421" s="1" t="s">
        <v>17</v>
      </c>
      <c r="N421" s="1" t="s">
        <v>30</v>
      </c>
      <c r="O421" s="1" t="s">
        <v>23</v>
      </c>
      <c r="P421" s="1" t="s">
        <v>127</v>
      </c>
      <c r="Q421" s="1" t="s">
        <v>126</v>
      </c>
    </row>
    <row r="422" spans="1:17" x14ac:dyDescent="0.3">
      <c r="A422" t="s">
        <v>11</v>
      </c>
      <c r="B422" t="s">
        <v>17</v>
      </c>
      <c r="C422" t="s">
        <v>22</v>
      </c>
      <c r="D422" t="s">
        <v>23</v>
      </c>
      <c r="E422" t="s">
        <v>29</v>
      </c>
      <c r="F422" t="s">
        <v>124</v>
      </c>
      <c r="G422" t="s">
        <v>125</v>
      </c>
      <c r="H422" t="s">
        <v>126</v>
      </c>
      <c r="I422" t="s">
        <v>608</v>
      </c>
      <c r="J422" s="1" t="s">
        <v>22</v>
      </c>
      <c r="K422" s="1" t="s">
        <v>29</v>
      </c>
      <c r="L422" s="1" t="s">
        <v>11</v>
      </c>
      <c r="M422" s="1" t="s">
        <v>17</v>
      </c>
      <c r="N422" s="1" t="s">
        <v>125</v>
      </c>
      <c r="O422" s="1" t="s">
        <v>23</v>
      </c>
      <c r="P422" s="1" t="s">
        <v>124</v>
      </c>
      <c r="Q422" s="1" t="s">
        <v>126</v>
      </c>
    </row>
    <row r="423" spans="1:17" x14ac:dyDescent="0.3">
      <c r="A423" t="s">
        <v>11</v>
      </c>
      <c r="B423" t="s">
        <v>17</v>
      </c>
      <c r="C423" t="s">
        <v>22</v>
      </c>
      <c r="D423" t="s">
        <v>23</v>
      </c>
      <c r="E423" t="s">
        <v>29</v>
      </c>
      <c r="F423" t="s">
        <v>124</v>
      </c>
      <c r="G423" t="s">
        <v>125</v>
      </c>
      <c r="H423" t="s">
        <v>127</v>
      </c>
      <c r="I423" t="s">
        <v>609</v>
      </c>
      <c r="J423" s="1" t="s">
        <v>22</v>
      </c>
      <c r="K423" s="1" t="s">
        <v>29</v>
      </c>
      <c r="L423" s="1" t="s">
        <v>11</v>
      </c>
      <c r="M423" s="1" t="s">
        <v>17</v>
      </c>
      <c r="N423" s="1" t="s">
        <v>125</v>
      </c>
      <c r="O423" s="1" t="s">
        <v>23</v>
      </c>
      <c r="P423" s="1" t="s">
        <v>127</v>
      </c>
      <c r="Q423" s="1" t="s">
        <v>124</v>
      </c>
    </row>
    <row r="424" spans="1:17" x14ac:dyDescent="0.3">
      <c r="A424" t="s">
        <v>11</v>
      </c>
      <c r="B424" t="s">
        <v>17</v>
      </c>
      <c r="C424" t="s">
        <v>22</v>
      </c>
      <c r="D424" t="s">
        <v>23</v>
      </c>
      <c r="E424" t="s">
        <v>29</v>
      </c>
      <c r="F424" t="s">
        <v>124</v>
      </c>
      <c r="G424" t="s">
        <v>126</v>
      </c>
      <c r="H424" t="s">
        <v>127</v>
      </c>
      <c r="I424" t="s">
        <v>610</v>
      </c>
      <c r="J424" s="1" t="s">
        <v>22</v>
      </c>
      <c r="K424" s="1" t="s">
        <v>29</v>
      </c>
      <c r="L424" s="1" t="s">
        <v>11</v>
      </c>
      <c r="M424" s="1" t="s">
        <v>17</v>
      </c>
      <c r="N424" s="1" t="s">
        <v>124</v>
      </c>
      <c r="O424" s="1" t="s">
        <v>23</v>
      </c>
      <c r="P424" s="1" t="s">
        <v>127</v>
      </c>
      <c r="Q424" s="1" t="s">
        <v>126</v>
      </c>
    </row>
    <row r="425" spans="1:17" x14ac:dyDescent="0.3">
      <c r="A425" t="s">
        <v>11</v>
      </c>
      <c r="B425" t="s">
        <v>17</v>
      </c>
      <c r="C425" t="s">
        <v>22</v>
      </c>
      <c r="D425" t="s">
        <v>23</v>
      </c>
      <c r="E425" t="s">
        <v>29</v>
      </c>
      <c r="F425" t="s">
        <v>125</v>
      </c>
      <c r="G425" t="s">
        <v>126</v>
      </c>
      <c r="H425" t="s">
        <v>127</v>
      </c>
      <c r="I425" t="s">
        <v>611</v>
      </c>
      <c r="J425" s="1" t="s">
        <v>22</v>
      </c>
      <c r="K425" s="1" t="s">
        <v>29</v>
      </c>
      <c r="L425" s="1" t="s">
        <v>11</v>
      </c>
      <c r="M425" s="1" t="s">
        <v>17</v>
      </c>
      <c r="N425" s="1" t="s">
        <v>125</v>
      </c>
      <c r="O425" s="1" t="s">
        <v>23</v>
      </c>
      <c r="P425" s="1" t="s">
        <v>127</v>
      </c>
      <c r="Q425" s="1" t="s">
        <v>126</v>
      </c>
    </row>
    <row r="426" spans="1:17" x14ac:dyDescent="0.3">
      <c r="A426" t="s">
        <v>11</v>
      </c>
      <c r="B426" t="s">
        <v>17</v>
      </c>
      <c r="C426" t="s">
        <v>22</v>
      </c>
      <c r="D426" t="s">
        <v>23</v>
      </c>
      <c r="E426" t="s">
        <v>30</v>
      </c>
      <c r="F426" t="s">
        <v>124</v>
      </c>
      <c r="G426" t="s">
        <v>125</v>
      </c>
      <c r="H426" t="s">
        <v>126</v>
      </c>
      <c r="I426" t="s">
        <v>612</v>
      </c>
      <c r="J426" s="1" t="s">
        <v>22</v>
      </c>
      <c r="K426" s="1" t="s">
        <v>125</v>
      </c>
      <c r="L426" s="1" t="s">
        <v>11</v>
      </c>
      <c r="M426" s="1" t="s">
        <v>17</v>
      </c>
      <c r="N426" s="1" t="s">
        <v>30</v>
      </c>
      <c r="O426" s="1" t="s">
        <v>23</v>
      </c>
      <c r="P426" s="1" t="s">
        <v>124</v>
      </c>
      <c r="Q426" s="1" t="s">
        <v>126</v>
      </c>
    </row>
    <row r="427" spans="1:17" x14ac:dyDescent="0.3">
      <c r="A427" t="s">
        <v>11</v>
      </c>
      <c r="B427" t="s">
        <v>17</v>
      </c>
      <c r="C427" t="s">
        <v>22</v>
      </c>
      <c r="D427" t="s">
        <v>23</v>
      </c>
      <c r="E427" t="s">
        <v>30</v>
      </c>
      <c r="F427" t="s">
        <v>124</v>
      </c>
      <c r="G427" t="s">
        <v>125</v>
      </c>
      <c r="H427" t="s">
        <v>127</v>
      </c>
      <c r="I427" t="s">
        <v>613</v>
      </c>
      <c r="J427" s="1" t="s">
        <v>22</v>
      </c>
      <c r="K427" s="1" t="s">
        <v>125</v>
      </c>
      <c r="L427" s="1" t="s">
        <v>11</v>
      </c>
      <c r="M427" s="1" t="s">
        <v>17</v>
      </c>
      <c r="N427" s="1" t="s">
        <v>30</v>
      </c>
      <c r="O427" s="1" t="s">
        <v>23</v>
      </c>
      <c r="P427" s="1" t="s">
        <v>127</v>
      </c>
      <c r="Q427" s="1" t="s">
        <v>124</v>
      </c>
    </row>
    <row r="428" spans="1:17" x14ac:dyDescent="0.3">
      <c r="A428" t="s">
        <v>11</v>
      </c>
      <c r="B428" t="s">
        <v>17</v>
      </c>
      <c r="C428" t="s">
        <v>22</v>
      </c>
      <c r="D428" t="s">
        <v>23</v>
      </c>
      <c r="E428" t="s">
        <v>30</v>
      </c>
      <c r="F428" t="s">
        <v>124</v>
      </c>
      <c r="G428" t="s">
        <v>126</v>
      </c>
      <c r="H428" t="s">
        <v>127</v>
      </c>
      <c r="I428" t="s">
        <v>614</v>
      </c>
      <c r="J428" s="1" t="s">
        <v>22</v>
      </c>
      <c r="K428" s="1" t="s">
        <v>124</v>
      </c>
      <c r="L428" s="1" t="s">
        <v>11</v>
      </c>
      <c r="M428" s="1" t="s">
        <v>17</v>
      </c>
      <c r="N428" s="1" t="s">
        <v>30</v>
      </c>
      <c r="O428" s="1" t="s">
        <v>23</v>
      </c>
      <c r="P428" s="1" t="s">
        <v>127</v>
      </c>
      <c r="Q428" s="1" t="s">
        <v>126</v>
      </c>
    </row>
    <row r="429" spans="1:17" x14ac:dyDescent="0.3">
      <c r="A429" t="s">
        <v>11</v>
      </c>
      <c r="B429" t="s">
        <v>17</v>
      </c>
      <c r="C429" t="s">
        <v>22</v>
      </c>
      <c r="D429" t="s">
        <v>23</v>
      </c>
      <c r="E429" t="s">
        <v>30</v>
      </c>
      <c r="F429" t="s">
        <v>125</v>
      </c>
      <c r="G429" t="s">
        <v>126</v>
      </c>
      <c r="H429" t="s">
        <v>127</v>
      </c>
      <c r="I429" t="s">
        <v>615</v>
      </c>
      <c r="J429" s="1" t="s">
        <v>22</v>
      </c>
      <c r="K429" s="1" t="s">
        <v>125</v>
      </c>
      <c r="L429" s="1" t="s">
        <v>11</v>
      </c>
      <c r="M429" s="1" t="s">
        <v>17</v>
      </c>
      <c r="N429" s="1" t="s">
        <v>30</v>
      </c>
      <c r="O429" s="1" t="s">
        <v>23</v>
      </c>
      <c r="P429" s="1" t="s">
        <v>127</v>
      </c>
      <c r="Q429" s="1" t="s">
        <v>126</v>
      </c>
    </row>
    <row r="430" spans="1:17" x14ac:dyDescent="0.3">
      <c r="A430" t="s">
        <v>11</v>
      </c>
      <c r="B430" t="s">
        <v>17</v>
      </c>
      <c r="C430" t="s">
        <v>22</v>
      </c>
      <c r="D430" t="s">
        <v>23</v>
      </c>
      <c r="E430" t="s">
        <v>124</v>
      </c>
      <c r="F430" t="s">
        <v>125</v>
      </c>
      <c r="G430" t="s">
        <v>126</v>
      </c>
      <c r="H430" t="s">
        <v>127</v>
      </c>
      <c r="I430" t="s">
        <v>616</v>
      </c>
      <c r="J430" s="1" t="s">
        <v>22</v>
      </c>
      <c r="K430" s="1" t="s">
        <v>125</v>
      </c>
      <c r="L430" s="1" t="s">
        <v>11</v>
      </c>
      <c r="M430" s="1" t="s">
        <v>17</v>
      </c>
      <c r="N430" s="1" t="s">
        <v>124</v>
      </c>
      <c r="O430" s="1" t="s">
        <v>23</v>
      </c>
      <c r="P430" s="1" t="s">
        <v>127</v>
      </c>
      <c r="Q430" s="1" t="s">
        <v>126</v>
      </c>
    </row>
    <row r="431" spans="1:17" x14ac:dyDescent="0.3">
      <c r="A431" t="s">
        <v>11</v>
      </c>
      <c r="B431" t="s">
        <v>17</v>
      </c>
      <c r="C431" t="s">
        <v>22</v>
      </c>
      <c r="D431" t="s">
        <v>29</v>
      </c>
      <c r="E431" t="s">
        <v>30</v>
      </c>
      <c r="F431" t="s">
        <v>124</v>
      </c>
      <c r="G431" t="s">
        <v>125</v>
      </c>
      <c r="H431" t="s">
        <v>126</v>
      </c>
      <c r="I431" t="s">
        <v>617</v>
      </c>
      <c r="J431" s="1" t="s">
        <v>22</v>
      </c>
      <c r="K431" s="1" t="s">
        <v>125</v>
      </c>
      <c r="L431" s="1" t="s">
        <v>11</v>
      </c>
      <c r="M431" s="1" t="s">
        <v>17</v>
      </c>
      <c r="N431" s="1" t="s">
        <v>30</v>
      </c>
      <c r="O431" s="1" t="s">
        <v>29</v>
      </c>
      <c r="P431" s="1" t="s">
        <v>124</v>
      </c>
      <c r="Q431" s="1" t="s">
        <v>126</v>
      </c>
    </row>
    <row r="432" spans="1:17" x14ac:dyDescent="0.3">
      <c r="A432" t="s">
        <v>11</v>
      </c>
      <c r="B432" t="s">
        <v>17</v>
      </c>
      <c r="C432" t="s">
        <v>22</v>
      </c>
      <c r="D432" t="s">
        <v>29</v>
      </c>
      <c r="E432" t="s">
        <v>30</v>
      </c>
      <c r="F432" t="s">
        <v>124</v>
      </c>
      <c r="G432" t="s">
        <v>125</v>
      </c>
      <c r="H432" t="s">
        <v>127</v>
      </c>
      <c r="I432" t="s">
        <v>618</v>
      </c>
      <c r="J432" s="1" t="s">
        <v>22</v>
      </c>
      <c r="K432" s="1" t="s">
        <v>125</v>
      </c>
      <c r="L432" s="1" t="s">
        <v>11</v>
      </c>
      <c r="M432" s="1" t="s">
        <v>17</v>
      </c>
      <c r="N432" s="1" t="s">
        <v>30</v>
      </c>
      <c r="O432" s="1" t="s">
        <v>29</v>
      </c>
      <c r="P432" s="1" t="s">
        <v>127</v>
      </c>
      <c r="Q432" s="1" t="s">
        <v>124</v>
      </c>
    </row>
    <row r="433" spans="1:17" x14ac:dyDescent="0.3">
      <c r="A433" t="s">
        <v>11</v>
      </c>
      <c r="B433" t="s">
        <v>17</v>
      </c>
      <c r="C433" t="s">
        <v>22</v>
      </c>
      <c r="D433" t="s">
        <v>29</v>
      </c>
      <c r="E433" t="s">
        <v>30</v>
      </c>
      <c r="F433" t="s">
        <v>124</v>
      </c>
      <c r="G433" t="s">
        <v>126</v>
      </c>
      <c r="H433" t="s">
        <v>127</v>
      </c>
      <c r="I433" t="s">
        <v>619</v>
      </c>
      <c r="J433" s="1" t="s">
        <v>22</v>
      </c>
      <c r="K433" s="1" t="s">
        <v>29</v>
      </c>
      <c r="L433" s="1" t="s">
        <v>11</v>
      </c>
      <c r="M433" s="1" t="s">
        <v>17</v>
      </c>
      <c r="N433" s="1" t="s">
        <v>124</v>
      </c>
      <c r="O433" s="1" t="s">
        <v>30</v>
      </c>
      <c r="P433" s="1" t="s">
        <v>127</v>
      </c>
      <c r="Q433" s="1" t="s">
        <v>126</v>
      </c>
    </row>
    <row r="434" spans="1:17" x14ac:dyDescent="0.3">
      <c r="A434" t="s">
        <v>11</v>
      </c>
      <c r="B434" t="s">
        <v>17</v>
      </c>
      <c r="C434" t="s">
        <v>22</v>
      </c>
      <c r="D434" t="s">
        <v>29</v>
      </c>
      <c r="E434" t="s">
        <v>30</v>
      </c>
      <c r="F434" t="s">
        <v>125</v>
      </c>
      <c r="G434" t="s">
        <v>126</v>
      </c>
      <c r="H434" t="s">
        <v>127</v>
      </c>
      <c r="I434" t="s">
        <v>620</v>
      </c>
      <c r="J434" s="1" t="s">
        <v>22</v>
      </c>
      <c r="K434" s="1" t="s">
        <v>125</v>
      </c>
      <c r="L434" s="1" t="s">
        <v>11</v>
      </c>
      <c r="M434" s="1" t="s">
        <v>17</v>
      </c>
      <c r="N434" s="1" t="s">
        <v>30</v>
      </c>
      <c r="O434" s="1" t="s">
        <v>29</v>
      </c>
      <c r="P434" s="1" t="s">
        <v>127</v>
      </c>
      <c r="Q434" s="1" t="s">
        <v>126</v>
      </c>
    </row>
    <row r="435" spans="1:17" x14ac:dyDescent="0.3">
      <c r="A435" t="s">
        <v>11</v>
      </c>
      <c r="B435" t="s">
        <v>17</v>
      </c>
      <c r="C435" t="s">
        <v>22</v>
      </c>
      <c r="D435" t="s">
        <v>29</v>
      </c>
      <c r="E435" t="s">
        <v>124</v>
      </c>
      <c r="F435" t="s">
        <v>125</v>
      </c>
      <c r="G435" t="s">
        <v>126</v>
      </c>
      <c r="H435" t="s">
        <v>127</v>
      </c>
      <c r="I435" t="s">
        <v>621</v>
      </c>
      <c r="J435" s="1" t="s">
        <v>22</v>
      </c>
      <c r="K435" s="1" t="s">
        <v>125</v>
      </c>
      <c r="L435" s="1" t="s">
        <v>11</v>
      </c>
      <c r="M435" s="1" t="s">
        <v>17</v>
      </c>
      <c r="N435" s="1" t="s">
        <v>124</v>
      </c>
      <c r="O435" s="1" t="s">
        <v>29</v>
      </c>
      <c r="P435" s="1" t="s">
        <v>127</v>
      </c>
      <c r="Q435" s="1" t="s">
        <v>126</v>
      </c>
    </row>
    <row r="436" spans="1:17" x14ac:dyDescent="0.3">
      <c r="A436" t="s">
        <v>11</v>
      </c>
      <c r="B436" t="s">
        <v>17</v>
      </c>
      <c r="C436" t="s">
        <v>22</v>
      </c>
      <c r="D436" t="s">
        <v>30</v>
      </c>
      <c r="E436" t="s">
        <v>124</v>
      </c>
      <c r="F436" t="s">
        <v>125</v>
      </c>
      <c r="G436" t="s">
        <v>126</v>
      </c>
      <c r="H436" t="s">
        <v>127</v>
      </c>
      <c r="I436" t="s">
        <v>622</v>
      </c>
      <c r="J436" s="1" t="s">
        <v>22</v>
      </c>
      <c r="K436" s="1" t="s">
        <v>125</v>
      </c>
      <c r="L436" s="1" t="s">
        <v>11</v>
      </c>
      <c r="M436" s="1" t="s">
        <v>17</v>
      </c>
      <c r="N436" s="1" t="s">
        <v>124</v>
      </c>
      <c r="O436" s="1" t="s">
        <v>30</v>
      </c>
      <c r="P436" s="1" t="s">
        <v>127</v>
      </c>
      <c r="Q436" s="1" t="s">
        <v>126</v>
      </c>
    </row>
    <row r="437" spans="1:17" x14ac:dyDescent="0.3">
      <c r="A437" t="s">
        <v>11</v>
      </c>
      <c r="B437" t="s">
        <v>17</v>
      </c>
      <c r="C437" t="s">
        <v>23</v>
      </c>
      <c r="D437" t="s">
        <v>29</v>
      </c>
      <c r="E437" t="s">
        <v>30</v>
      </c>
      <c r="F437" t="s">
        <v>124</v>
      </c>
      <c r="G437" t="s">
        <v>125</v>
      </c>
      <c r="H437" t="s">
        <v>126</v>
      </c>
      <c r="I437" t="s">
        <v>623</v>
      </c>
      <c r="J437" s="1" t="s">
        <v>30</v>
      </c>
      <c r="K437" s="1" t="s">
        <v>29</v>
      </c>
      <c r="L437" s="1" t="s">
        <v>11</v>
      </c>
      <c r="M437" s="1" t="s">
        <v>17</v>
      </c>
      <c r="N437" s="1" t="s">
        <v>125</v>
      </c>
      <c r="O437" s="1" t="s">
        <v>23</v>
      </c>
      <c r="P437" s="1" t="s">
        <v>124</v>
      </c>
      <c r="Q437" s="1" t="s">
        <v>126</v>
      </c>
    </row>
    <row r="438" spans="1:17" x14ac:dyDescent="0.3">
      <c r="A438" t="s">
        <v>11</v>
      </c>
      <c r="B438" t="s">
        <v>17</v>
      </c>
      <c r="C438" t="s">
        <v>23</v>
      </c>
      <c r="D438" t="s">
        <v>29</v>
      </c>
      <c r="E438" t="s">
        <v>30</v>
      </c>
      <c r="F438" t="s">
        <v>124</v>
      </c>
      <c r="G438" t="s">
        <v>125</v>
      </c>
      <c r="H438" t="s">
        <v>127</v>
      </c>
      <c r="I438" t="s">
        <v>624</v>
      </c>
      <c r="J438" s="1" t="s">
        <v>30</v>
      </c>
      <c r="K438" s="1" t="s">
        <v>29</v>
      </c>
      <c r="L438" s="1" t="s">
        <v>11</v>
      </c>
      <c r="M438" s="1" t="s">
        <v>17</v>
      </c>
      <c r="N438" s="1" t="s">
        <v>125</v>
      </c>
      <c r="O438" s="1" t="s">
        <v>23</v>
      </c>
      <c r="P438" s="1" t="s">
        <v>127</v>
      </c>
      <c r="Q438" s="1" t="s">
        <v>124</v>
      </c>
    </row>
    <row r="439" spans="1:17" x14ac:dyDescent="0.3">
      <c r="A439" t="s">
        <v>11</v>
      </c>
      <c r="B439" t="s">
        <v>17</v>
      </c>
      <c r="C439" t="s">
        <v>23</v>
      </c>
      <c r="D439" t="s">
        <v>29</v>
      </c>
      <c r="E439" t="s">
        <v>30</v>
      </c>
      <c r="F439" t="s">
        <v>124</v>
      </c>
      <c r="G439" t="s">
        <v>126</v>
      </c>
      <c r="H439" t="s">
        <v>127</v>
      </c>
      <c r="I439" t="s">
        <v>625</v>
      </c>
      <c r="J439" s="1" t="s">
        <v>30</v>
      </c>
      <c r="K439" s="1" t="s">
        <v>29</v>
      </c>
      <c r="L439" s="1" t="s">
        <v>11</v>
      </c>
      <c r="M439" s="1" t="s">
        <v>17</v>
      </c>
      <c r="N439" s="1" t="s">
        <v>124</v>
      </c>
      <c r="O439" s="1" t="s">
        <v>23</v>
      </c>
      <c r="P439" s="1" t="s">
        <v>127</v>
      </c>
      <c r="Q439" s="1" t="s">
        <v>126</v>
      </c>
    </row>
    <row r="440" spans="1:17" x14ac:dyDescent="0.3">
      <c r="A440" t="s">
        <v>11</v>
      </c>
      <c r="B440" t="s">
        <v>17</v>
      </c>
      <c r="C440" t="s">
        <v>23</v>
      </c>
      <c r="D440" t="s">
        <v>29</v>
      </c>
      <c r="E440" t="s">
        <v>30</v>
      </c>
      <c r="F440" t="s">
        <v>125</v>
      </c>
      <c r="G440" t="s">
        <v>126</v>
      </c>
      <c r="H440" t="s">
        <v>127</v>
      </c>
      <c r="I440" t="s">
        <v>626</v>
      </c>
      <c r="J440" s="1" t="s">
        <v>30</v>
      </c>
      <c r="K440" s="1" t="s">
        <v>29</v>
      </c>
      <c r="L440" s="1" t="s">
        <v>11</v>
      </c>
      <c r="M440" s="1" t="s">
        <v>17</v>
      </c>
      <c r="N440" s="1" t="s">
        <v>125</v>
      </c>
      <c r="O440" s="1" t="s">
        <v>23</v>
      </c>
      <c r="P440" s="1" t="s">
        <v>127</v>
      </c>
      <c r="Q440" s="1" t="s">
        <v>126</v>
      </c>
    </row>
    <row r="441" spans="1:17" x14ac:dyDescent="0.3">
      <c r="A441" t="s">
        <v>11</v>
      </c>
      <c r="B441" t="s">
        <v>17</v>
      </c>
      <c r="C441" t="s">
        <v>23</v>
      </c>
      <c r="D441" t="s">
        <v>29</v>
      </c>
      <c r="E441" t="s">
        <v>124</v>
      </c>
      <c r="F441" t="s">
        <v>125</v>
      </c>
      <c r="G441" t="s">
        <v>126</v>
      </c>
      <c r="H441" t="s">
        <v>127</v>
      </c>
      <c r="I441" t="s">
        <v>627</v>
      </c>
      <c r="J441" s="1" t="s">
        <v>124</v>
      </c>
      <c r="K441" s="1" t="s">
        <v>29</v>
      </c>
      <c r="L441" s="1" t="s">
        <v>11</v>
      </c>
      <c r="M441" s="1" t="s">
        <v>17</v>
      </c>
      <c r="N441" s="1" t="s">
        <v>125</v>
      </c>
      <c r="O441" s="1" t="s">
        <v>23</v>
      </c>
      <c r="P441" s="1" t="s">
        <v>127</v>
      </c>
      <c r="Q441" s="1" t="s">
        <v>126</v>
      </c>
    </row>
    <row r="442" spans="1:17" x14ac:dyDescent="0.3">
      <c r="A442" t="s">
        <v>11</v>
      </c>
      <c r="B442" t="s">
        <v>17</v>
      </c>
      <c r="C442" t="s">
        <v>23</v>
      </c>
      <c r="D442" t="s">
        <v>30</v>
      </c>
      <c r="E442" t="s">
        <v>124</v>
      </c>
      <c r="F442" t="s">
        <v>125</v>
      </c>
      <c r="G442" t="s">
        <v>126</v>
      </c>
      <c r="H442" t="s">
        <v>127</v>
      </c>
      <c r="I442" t="s">
        <v>628</v>
      </c>
      <c r="J442" s="1" t="s">
        <v>30</v>
      </c>
      <c r="K442" s="1" t="s">
        <v>125</v>
      </c>
      <c r="L442" s="1" t="s">
        <v>11</v>
      </c>
      <c r="M442" s="1" t="s">
        <v>17</v>
      </c>
      <c r="N442" s="1" t="s">
        <v>124</v>
      </c>
      <c r="O442" s="1" t="s">
        <v>23</v>
      </c>
      <c r="P442" s="1" t="s">
        <v>127</v>
      </c>
      <c r="Q442" s="1" t="s">
        <v>126</v>
      </c>
    </row>
    <row r="443" spans="1:17" x14ac:dyDescent="0.3">
      <c r="A443" t="s">
        <v>11</v>
      </c>
      <c r="B443" t="s">
        <v>17</v>
      </c>
      <c r="C443" t="s">
        <v>29</v>
      </c>
      <c r="D443" t="s">
        <v>30</v>
      </c>
      <c r="E443" t="s">
        <v>124</v>
      </c>
      <c r="F443" t="s">
        <v>125</v>
      </c>
      <c r="G443" t="s">
        <v>126</v>
      </c>
      <c r="H443" t="s">
        <v>127</v>
      </c>
      <c r="I443" t="s">
        <v>629</v>
      </c>
      <c r="J443" s="1" t="s">
        <v>30</v>
      </c>
      <c r="K443" s="1" t="s">
        <v>125</v>
      </c>
      <c r="L443" s="1" t="s">
        <v>11</v>
      </c>
      <c r="M443" s="1" t="s">
        <v>17</v>
      </c>
      <c r="N443" s="1" t="s">
        <v>124</v>
      </c>
      <c r="O443" s="1" t="s">
        <v>29</v>
      </c>
      <c r="P443" s="1" t="s">
        <v>127</v>
      </c>
      <c r="Q443" s="1" t="s">
        <v>126</v>
      </c>
    </row>
    <row r="444" spans="1:17" x14ac:dyDescent="0.3">
      <c r="A444" t="s">
        <v>11</v>
      </c>
      <c r="B444" t="s">
        <v>22</v>
      </c>
      <c r="C444" t="s">
        <v>23</v>
      </c>
      <c r="D444" t="s">
        <v>29</v>
      </c>
      <c r="E444" t="s">
        <v>30</v>
      </c>
      <c r="F444" t="s">
        <v>124</v>
      </c>
      <c r="G444" t="s">
        <v>125</v>
      </c>
      <c r="H444" t="s">
        <v>126</v>
      </c>
      <c r="I444" t="s">
        <v>630</v>
      </c>
      <c r="J444" s="1" t="s">
        <v>22</v>
      </c>
      <c r="K444" s="1" t="s">
        <v>125</v>
      </c>
      <c r="L444" s="1" t="s">
        <v>11</v>
      </c>
      <c r="M444" s="1" t="s">
        <v>23</v>
      </c>
      <c r="N444" s="1" t="s">
        <v>30</v>
      </c>
      <c r="O444" s="1" t="s">
        <v>29</v>
      </c>
      <c r="P444" s="1" t="s">
        <v>124</v>
      </c>
      <c r="Q444" s="1" t="s">
        <v>126</v>
      </c>
    </row>
    <row r="445" spans="1:17" x14ac:dyDescent="0.3">
      <c r="A445" t="s">
        <v>11</v>
      </c>
      <c r="B445" t="s">
        <v>22</v>
      </c>
      <c r="C445" t="s">
        <v>23</v>
      </c>
      <c r="D445" t="s">
        <v>29</v>
      </c>
      <c r="E445" t="s">
        <v>30</v>
      </c>
      <c r="F445" t="s">
        <v>124</v>
      </c>
      <c r="G445" t="s">
        <v>125</v>
      </c>
      <c r="H445" t="s">
        <v>127</v>
      </c>
      <c r="I445" t="s">
        <v>631</v>
      </c>
      <c r="J445" s="1" t="s">
        <v>22</v>
      </c>
      <c r="K445" s="1" t="s">
        <v>125</v>
      </c>
      <c r="L445" s="1" t="s">
        <v>11</v>
      </c>
      <c r="M445" s="1" t="s">
        <v>23</v>
      </c>
      <c r="N445" s="1" t="s">
        <v>30</v>
      </c>
      <c r="O445" s="1" t="s">
        <v>29</v>
      </c>
      <c r="P445" s="1" t="s">
        <v>127</v>
      </c>
      <c r="Q445" s="1" t="s">
        <v>124</v>
      </c>
    </row>
    <row r="446" spans="1:17" x14ac:dyDescent="0.3">
      <c r="A446" t="s">
        <v>11</v>
      </c>
      <c r="B446" t="s">
        <v>22</v>
      </c>
      <c r="C446" t="s">
        <v>23</v>
      </c>
      <c r="D446" t="s">
        <v>29</v>
      </c>
      <c r="E446" t="s">
        <v>30</v>
      </c>
      <c r="F446" t="s">
        <v>124</v>
      </c>
      <c r="G446" t="s">
        <v>126</v>
      </c>
      <c r="H446" t="s">
        <v>127</v>
      </c>
      <c r="I446" t="s">
        <v>632</v>
      </c>
      <c r="J446" s="1" t="s">
        <v>22</v>
      </c>
      <c r="K446" s="1" t="s">
        <v>29</v>
      </c>
      <c r="L446" s="1" t="s">
        <v>11</v>
      </c>
      <c r="M446" s="1" t="s">
        <v>23</v>
      </c>
      <c r="N446" s="1" t="s">
        <v>124</v>
      </c>
      <c r="O446" s="1" t="s">
        <v>30</v>
      </c>
      <c r="P446" s="1" t="s">
        <v>127</v>
      </c>
      <c r="Q446" s="1" t="s">
        <v>126</v>
      </c>
    </row>
    <row r="447" spans="1:17" x14ac:dyDescent="0.3">
      <c r="A447" t="s">
        <v>11</v>
      </c>
      <c r="B447" t="s">
        <v>22</v>
      </c>
      <c r="C447" t="s">
        <v>23</v>
      </c>
      <c r="D447" t="s">
        <v>29</v>
      </c>
      <c r="E447" t="s">
        <v>30</v>
      </c>
      <c r="F447" t="s">
        <v>125</v>
      </c>
      <c r="G447" t="s">
        <v>126</v>
      </c>
      <c r="H447" t="s">
        <v>127</v>
      </c>
      <c r="I447" t="s">
        <v>633</v>
      </c>
      <c r="J447" s="1" t="s">
        <v>22</v>
      </c>
      <c r="K447" s="1" t="s">
        <v>125</v>
      </c>
      <c r="L447" s="1" t="s">
        <v>11</v>
      </c>
      <c r="M447" s="1" t="s">
        <v>23</v>
      </c>
      <c r="N447" s="1" t="s">
        <v>30</v>
      </c>
      <c r="O447" s="1" t="s">
        <v>29</v>
      </c>
      <c r="P447" s="1" t="s">
        <v>127</v>
      </c>
      <c r="Q447" s="1" t="s">
        <v>126</v>
      </c>
    </row>
    <row r="448" spans="1:17" x14ac:dyDescent="0.3">
      <c r="A448" t="s">
        <v>11</v>
      </c>
      <c r="B448" t="s">
        <v>22</v>
      </c>
      <c r="C448" t="s">
        <v>23</v>
      </c>
      <c r="D448" t="s">
        <v>29</v>
      </c>
      <c r="E448" t="s">
        <v>124</v>
      </c>
      <c r="F448" t="s">
        <v>125</v>
      </c>
      <c r="G448" t="s">
        <v>126</v>
      </c>
      <c r="H448" t="s">
        <v>127</v>
      </c>
      <c r="I448" t="s">
        <v>634</v>
      </c>
      <c r="J448" s="1" t="s">
        <v>22</v>
      </c>
      <c r="K448" s="1" t="s">
        <v>125</v>
      </c>
      <c r="L448" s="1" t="s">
        <v>11</v>
      </c>
      <c r="M448" s="1" t="s">
        <v>23</v>
      </c>
      <c r="N448" s="1" t="s">
        <v>124</v>
      </c>
      <c r="O448" s="1" t="s">
        <v>29</v>
      </c>
      <c r="P448" s="1" t="s">
        <v>127</v>
      </c>
      <c r="Q448" s="1" t="s">
        <v>126</v>
      </c>
    </row>
    <row r="449" spans="1:17" x14ac:dyDescent="0.3">
      <c r="A449" t="s">
        <v>11</v>
      </c>
      <c r="B449" t="s">
        <v>22</v>
      </c>
      <c r="C449" t="s">
        <v>23</v>
      </c>
      <c r="D449" t="s">
        <v>30</v>
      </c>
      <c r="E449" t="s">
        <v>124</v>
      </c>
      <c r="F449" t="s">
        <v>125</v>
      </c>
      <c r="G449" t="s">
        <v>126</v>
      </c>
      <c r="H449" t="s">
        <v>127</v>
      </c>
      <c r="I449" t="s">
        <v>635</v>
      </c>
      <c r="J449" s="1" t="s">
        <v>22</v>
      </c>
      <c r="K449" s="1" t="s">
        <v>125</v>
      </c>
      <c r="L449" s="1" t="s">
        <v>11</v>
      </c>
      <c r="M449" s="1" t="s">
        <v>23</v>
      </c>
      <c r="N449" s="1" t="s">
        <v>124</v>
      </c>
      <c r="O449" s="1" t="s">
        <v>30</v>
      </c>
      <c r="P449" s="1" t="s">
        <v>127</v>
      </c>
      <c r="Q449" s="1" t="s">
        <v>126</v>
      </c>
    </row>
    <row r="450" spans="1:17" x14ac:dyDescent="0.3">
      <c r="A450" t="s">
        <v>11</v>
      </c>
      <c r="B450" t="s">
        <v>22</v>
      </c>
      <c r="C450" t="s">
        <v>29</v>
      </c>
      <c r="D450" t="s">
        <v>30</v>
      </c>
      <c r="E450" t="s">
        <v>124</v>
      </c>
      <c r="F450" t="s">
        <v>125</v>
      </c>
      <c r="G450" t="s">
        <v>126</v>
      </c>
      <c r="H450" t="s">
        <v>127</v>
      </c>
      <c r="I450" t="s">
        <v>636</v>
      </c>
      <c r="J450" s="1" t="s">
        <v>22</v>
      </c>
      <c r="K450" s="1" t="s">
        <v>125</v>
      </c>
      <c r="L450" s="1" t="s">
        <v>124</v>
      </c>
      <c r="M450" s="1" t="s">
        <v>11</v>
      </c>
      <c r="N450" s="1" t="s">
        <v>30</v>
      </c>
      <c r="O450" s="1" t="s">
        <v>29</v>
      </c>
      <c r="P450" s="1" t="s">
        <v>127</v>
      </c>
      <c r="Q450" s="1" t="s">
        <v>126</v>
      </c>
    </row>
    <row r="451" spans="1:17" x14ac:dyDescent="0.3">
      <c r="A451" t="s">
        <v>11</v>
      </c>
      <c r="B451" t="s">
        <v>23</v>
      </c>
      <c r="C451" t="s">
        <v>29</v>
      </c>
      <c r="D451" t="s">
        <v>30</v>
      </c>
      <c r="E451" t="s">
        <v>124</v>
      </c>
      <c r="F451" t="s">
        <v>125</v>
      </c>
      <c r="G451" t="s">
        <v>126</v>
      </c>
      <c r="H451" t="s">
        <v>127</v>
      </c>
      <c r="I451" t="s">
        <v>637</v>
      </c>
      <c r="J451" s="1" t="s">
        <v>30</v>
      </c>
      <c r="K451" s="1" t="s">
        <v>125</v>
      </c>
      <c r="L451" s="1" t="s">
        <v>11</v>
      </c>
      <c r="M451" s="1" t="s">
        <v>23</v>
      </c>
      <c r="N451" s="1" t="s">
        <v>124</v>
      </c>
      <c r="O451" s="1" t="s">
        <v>29</v>
      </c>
      <c r="P451" s="1" t="s">
        <v>127</v>
      </c>
      <c r="Q451" s="1" t="s">
        <v>126</v>
      </c>
    </row>
    <row r="452" spans="1:17" x14ac:dyDescent="0.3">
      <c r="A452" t="s">
        <v>16</v>
      </c>
      <c r="B452" t="s">
        <v>17</v>
      </c>
      <c r="C452" t="s">
        <v>22</v>
      </c>
      <c r="D452" t="s">
        <v>23</v>
      </c>
      <c r="E452" t="s">
        <v>29</v>
      </c>
      <c r="F452" t="s">
        <v>30</v>
      </c>
      <c r="G452" t="s">
        <v>124</v>
      </c>
      <c r="H452" t="s">
        <v>125</v>
      </c>
      <c r="I452" t="s">
        <v>638</v>
      </c>
      <c r="J452" s="1" t="s">
        <v>16</v>
      </c>
      <c r="K452" s="1" t="s">
        <v>29</v>
      </c>
      <c r="L452" s="1" t="s">
        <v>125</v>
      </c>
      <c r="M452" s="1" t="s">
        <v>17</v>
      </c>
      <c r="N452" s="1" t="s">
        <v>30</v>
      </c>
      <c r="O452" s="1" t="s">
        <v>23</v>
      </c>
      <c r="P452" s="1" t="s">
        <v>22</v>
      </c>
      <c r="Q452" s="1" t="s">
        <v>124</v>
      </c>
    </row>
    <row r="453" spans="1:17" x14ac:dyDescent="0.3">
      <c r="A453" t="s">
        <v>16</v>
      </c>
      <c r="B453" t="s">
        <v>17</v>
      </c>
      <c r="C453" t="s">
        <v>22</v>
      </c>
      <c r="D453" t="s">
        <v>23</v>
      </c>
      <c r="E453" t="s">
        <v>29</v>
      </c>
      <c r="F453" t="s">
        <v>30</v>
      </c>
      <c r="G453" t="s">
        <v>124</v>
      </c>
      <c r="H453" t="s">
        <v>126</v>
      </c>
      <c r="I453" t="s">
        <v>639</v>
      </c>
      <c r="J453" s="1" t="s">
        <v>16</v>
      </c>
      <c r="K453" s="1" t="s">
        <v>29</v>
      </c>
      <c r="L453" s="1" t="s">
        <v>22</v>
      </c>
      <c r="M453" s="1" t="s">
        <v>17</v>
      </c>
      <c r="N453" s="1" t="s">
        <v>30</v>
      </c>
      <c r="O453" s="1" t="s">
        <v>23</v>
      </c>
      <c r="P453" s="1" t="s">
        <v>124</v>
      </c>
      <c r="Q453" s="1" t="s">
        <v>126</v>
      </c>
    </row>
    <row r="454" spans="1:17" x14ac:dyDescent="0.3">
      <c r="A454" t="s">
        <v>16</v>
      </c>
      <c r="B454" t="s">
        <v>17</v>
      </c>
      <c r="C454" t="s">
        <v>22</v>
      </c>
      <c r="D454" t="s">
        <v>23</v>
      </c>
      <c r="E454" t="s">
        <v>29</v>
      </c>
      <c r="F454" t="s">
        <v>30</v>
      </c>
      <c r="G454" t="s">
        <v>124</v>
      </c>
      <c r="H454" t="s">
        <v>127</v>
      </c>
      <c r="I454" t="s">
        <v>640</v>
      </c>
      <c r="J454" s="1" t="s">
        <v>16</v>
      </c>
      <c r="K454" s="1" t="s">
        <v>29</v>
      </c>
      <c r="L454" s="1" t="s">
        <v>22</v>
      </c>
      <c r="M454" s="1" t="s">
        <v>17</v>
      </c>
      <c r="N454" s="1" t="s">
        <v>30</v>
      </c>
      <c r="O454" s="1" t="s">
        <v>23</v>
      </c>
      <c r="P454" s="1" t="s">
        <v>127</v>
      </c>
      <c r="Q454" s="1" t="s">
        <v>124</v>
      </c>
    </row>
    <row r="455" spans="1:17" x14ac:dyDescent="0.3">
      <c r="A455" t="s">
        <v>16</v>
      </c>
      <c r="B455" t="s">
        <v>17</v>
      </c>
      <c r="C455" t="s">
        <v>22</v>
      </c>
      <c r="D455" t="s">
        <v>23</v>
      </c>
      <c r="E455" t="s">
        <v>29</v>
      </c>
      <c r="F455" t="s">
        <v>30</v>
      </c>
      <c r="G455" t="s">
        <v>125</v>
      </c>
      <c r="H455" t="s">
        <v>126</v>
      </c>
      <c r="I455" t="s">
        <v>641</v>
      </c>
      <c r="J455" s="1" t="s">
        <v>16</v>
      </c>
      <c r="K455" s="1" t="s">
        <v>29</v>
      </c>
      <c r="L455" s="1" t="s">
        <v>125</v>
      </c>
      <c r="M455" s="1" t="s">
        <v>17</v>
      </c>
      <c r="N455" s="1" t="s">
        <v>30</v>
      </c>
      <c r="O455" s="1" t="s">
        <v>23</v>
      </c>
      <c r="P455" s="1" t="s">
        <v>22</v>
      </c>
      <c r="Q455" s="1" t="s">
        <v>126</v>
      </c>
    </row>
    <row r="456" spans="1:17" x14ac:dyDescent="0.3">
      <c r="A456" t="s">
        <v>16</v>
      </c>
      <c r="B456" t="s">
        <v>17</v>
      </c>
      <c r="C456" t="s">
        <v>22</v>
      </c>
      <c r="D456" t="s">
        <v>23</v>
      </c>
      <c r="E456" t="s">
        <v>29</v>
      </c>
      <c r="F456" t="s">
        <v>30</v>
      </c>
      <c r="G456" t="s">
        <v>125</v>
      </c>
      <c r="H456" t="s">
        <v>127</v>
      </c>
      <c r="I456" t="s">
        <v>642</v>
      </c>
      <c r="J456" s="1" t="s">
        <v>16</v>
      </c>
      <c r="K456" s="1" t="s">
        <v>29</v>
      </c>
      <c r="L456" s="1" t="s">
        <v>125</v>
      </c>
      <c r="M456" s="1" t="s">
        <v>17</v>
      </c>
      <c r="N456" s="1" t="s">
        <v>30</v>
      </c>
      <c r="O456" s="1" t="s">
        <v>23</v>
      </c>
      <c r="P456" s="1" t="s">
        <v>127</v>
      </c>
      <c r="Q456" s="1" t="s">
        <v>22</v>
      </c>
    </row>
    <row r="457" spans="1:17" x14ac:dyDescent="0.3">
      <c r="A457" t="s">
        <v>16</v>
      </c>
      <c r="B457" t="s">
        <v>17</v>
      </c>
      <c r="C457" t="s">
        <v>22</v>
      </c>
      <c r="D457" t="s">
        <v>23</v>
      </c>
      <c r="E457" t="s">
        <v>29</v>
      </c>
      <c r="F457" t="s">
        <v>30</v>
      </c>
      <c r="G457" t="s">
        <v>126</v>
      </c>
      <c r="H457" t="s">
        <v>127</v>
      </c>
      <c r="I457" t="s">
        <v>643</v>
      </c>
      <c r="J457" s="1" t="s">
        <v>16</v>
      </c>
      <c r="K457" s="1" t="s">
        <v>29</v>
      </c>
      <c r="L457" s="1" t="s">
        <v>22</v>
      </c>
      <c r="M457" s="1" t="s">
        <v>17</v>
      </c>
      <c r="N457" s="1" t="s">
        <v>30</v>
      </c>
      <c r="O457" s="1" t="s">
        <v>23</v>
      </c>
      <c r="P457" s="1" t="s">
        <v>127</v>
      </c>
      <c r="Q457" s="1" t="s">
        <v>126</v>
      </c>
    </row>
    <row r="458" spans="1:17" x14ac:dyDescent="0.3">
      <c r="A458" t="s">
        <v>16</v>
      </c>
      <c r="B458" t="s">
        <v>17</v>
      </c>
      <c r="C458" t="s">
        <v>22</v>
      </c>
      <c r="D458" t="s">
        <v>23</v>
      </c>
      <c r="E458" t="s">
        <v>29</v>
      </c>
      <c r="F458" t="s">
        <v>124</v>
      </c>
      <c r="G458" t="s">
        <v>125</v>
      </c>
      <c r="H458" t="s">
        <v>126</v>
      </c>
      <c r="I458" t="s">
        <v>644</v>
      </c>
      <c r="J458" s="1" t="s">
        <v>16</v>
      </c>
      <c r="K458" s="1" t="s">
        <v>29</v>
      </c>
      <c r="L458" s="1" t="s">
        <v>22</v>
      </c>
      <c r="M458" s="1" t="s">
        <v>17</v>
      </c>
      <c r="N458" s="1" t="s">
        <v>125</v>
      </c>
      <c r="O458" s="1" t="s">
        <v>23</v>
      </c>
      <c r="P458" s="1" t="s">
        <v>124</v>
      </c>
      <c r="Q458" s="1" t="s">
        <v>126</v>
      </c>
    </row>
    <row r="459" spans="1:17" x14ac:dyDescent="0.3">
      <c r="A459" t="s">
        <v>16</v>
      </c>
      <c r="B459" t="s">
        <v>17</v>
      </c>
      <c r="C459" t="s">
        <v>22</v>
      </c>
      <c r="D459" t="s">
        <v>23</v>
      </c>
      <c r="E459" t="s">
        <v>29</v>
      </c>
      <c r="F459" t="s">
        <v>124</v>
      </c>
      <c r="G459" t="s">
        <v>125</v>
      </c>
      <c r="H459" t="s">
        <v>127</v>
      </c>
      <c r="I459" t="s">
        <v>645</v>
      </c>
      <c r="J459" s="1" t="s">
        <v>16</v>
      </c>
      <c r="K459" s="1" t="s">
        <v>29</v>
      </c>
      <c r="L459" s="1" t="s">
        <v>22</v>
      </c>
      <c r="M459" s="1" t="s">
        <v>17</v>
      </c>
      <c r="N459" s="1" t="s">
        <v>125</v>
      </c>
      <c r="O459" s="1" t="s">
        <v>23</v>
      </c>
      <c r="P459" s="1" t="s">
        <v>127</v>
      </c>
      <c r="Q459" s="1" t="s">
        <v>124</v>
      </c>
    </row>
    <row r="460" spans="1:17" x14ac:dyDescent="0.3">
      <c r="A460" t="s">
        <v>16</v>
      </c>
      <c r="B460" t="s">
        <v>17</v>
      </c>
      <c r="C460" t="s">
        <v>22</v>
      </c>
      <c r="D460" t="s">
        <v>23</v>
      </c>
      <c r="E460" t="s">
        <v>29</v>
      </c>
      <c r="F460" t="s">
        <v>124</v>
      </c>
      <c r="G460" t="s">
        <v>126</v>
      </c>
      <c r="H460" t="s">
        <v>127</v>
      </c>
      <c r="I460" t="s">
        <v>646</v>
      </c>
      <c r="J460" s="1" t="s">
        <v>16</v>
      </c>
      <c r="K460" s="1" t="s">
        <v>29</v>
      </c>
      <c r="L460" s="1" t="s">
        <v>22</v>
      </c>
      <c r="M460" s="1" t="s">
        <v>17</v>
      </c>
      <c r="N460" s="1" t="s">
        <v>124</v>
      </c>
      <c r="O460" s="1" t="s">
        <v>23</v>
      </c>
      <c r="P460" s="1" t="s">
        <v>127</v>
      </c>
      <c r="Q460" s="1" t="s">
        <v>126</v>
      </c>
    </row>
    <row r="461" spans="1:17" x14ac:dyDescent="0.3">
      <c r="A461" t="s">
        <v>16</v>
      </c>
      <c r="B461" t="s">
        <v>17</v>
      </c>
      <c r="C461" t="s">
        <v>22</v>
      </c>
      <c r="D461" t="s">
        <v>23</v>
      </c>
      <c r="E461" t="s">
        <v>29</v>
      </c>
      <c r="F461" t="s">
        <v>125</v>
      </c>
      <c r="G461" t="s">
        <v>126</v>
      </c>
      <c r="H461" t="s">
        <v>127</v>
      </c>
      <c r="I461" t="s">
        <v>647</v>
      </c>
      <c r="J461" s="1" t="s">
        <v>16</v>
      </c>
      <c r="K461" s="1" t="s">
        <v>29</v>
      </c>
      <c r="L461" s="1" t="s">
        <v>22</v>
      </c>
      <c r="M461" s="1" t="s">
        <v>17</v>
      </c>
      <c r="N461" s="1" t="s">
        <v>125</v>
      </c>
      <c r="O461" s="1" t="s">
        <v>23</v>
      </c>
      <c r="P461" s="1" t="s">
        <v>127</v>
      </c>
      <c r="Q461" s="1" t="s">
        <v>126</v>
      </c>
    </row>
    <row r="462" spans="1:17" x14ac:dyDescent="0.3">
      <c r="A462" t="s">
        <v>16</v>
      </c>
      <c r="B462" t="s">
        <v>17</v>
      </c>
      <c r="C462" t="s">
        <v>22</v>
      </c>
      <c r="D462" t="s">
        <v>23</v>
      </c>
      <c r="E462" t="s">
        <v>30</v>
      </c>
      <c r="F462" t="s">
        <v>124</v>
      </c>
      <c r="G462" t="s">
        <v>125</v>
      </c>
      <c r="H462" t="s">
        <v>126</v>
      </c>
      <c r="I462" t="s">
        <v>648</v>
      </c>
      <c r="J462" s="1" t="s">
        <v>16</v>
      </c>
      <c r="K462" s="1" t="s">
        <v>125</v>
      </c>
      <c r="L462" s="1" t="s">
        <v>22</v>
      </c>
      <c r="M462" s="1" t="s">
        <v>17</v>
      </c>
      <c r="N462" s="1" t="s">
        <v>30</v>
      </c>
      <c r="O462" s="1" t="s">
        <v>23</v>
      </c>
      <c r="P462" s="1" t="s">
        <v>124</v>
      </c>
      <c r="Q462" s="1" t="s">
        <v>126</v>
      </c>
    </row>
    <row r="463" spans="1:17" x14ac:dyDescent="0.3">
      <c r="A463" t="s">
        <v>16</v>
      </c>
      <c r="B463" t="s">
        <v>17</v>
      </c>
      <c r="C463" t="s">
        <v>22</v>
      </c>
      <c r="D463" t="s">
        <v>23</v>
      </c>
      <c r="E463" t="s">
        <v>30</v>
      </c>
      <c r="F463" t="s">
        <v>124</v>
      </c>
      <c r="G463" t="s">
        <v>125</v>
      </c>
      <c r="H463" t="s">
        <v>127</v>
      </c>
      <c r="I463" t="s">
        <v>649</v>
      </c>
      <c r="J463" s="1" t="s">
        <v>16</v>
      </c>
      <c r="K463" s="1" t="s">
        <v>125</v>
      </c>
      <c r="L463" s="1" t="s">
        <v>22</v>
      </c>
      <c r="M463" s="1" t="s">
        <v>17</v>
      </c>
      <c r="N463" s="1" t="s">
        <v>30</v>
      </c>
      <c r="O463" s="1" t="s">
        <v>23</v>
      </c>
      <c r="P463" s="1" t="s">
        <v>127</v>
      </c>
      <c r="Q463" s="1" t="s">
        <v>124</v>
      </c>
    </row>
    <row r="464" spans="1:17" x14ac:dyDescent="0.3">
      <c r="A464" t="s">
        <v>16</v>
      </c>
      <c r="B464" t="s">
        <v>17</v>
      </c>
      <c r="C464" t="s">
        <v>22</v>
      </c>
      <c r="D464" t="s">
        <v>23</v>
      </c>
      <c r="E464" t="s">
        <v>30</v>
      </c>
      <c r="F464" t="s">
        <v>124</v>
      </c>
      <c r="G464" t="s">
        <v>126</v>
      </c>
      <c r="H464" t="s">
        <v>127</v>
      </c>
      <c r="I464" t="s">
        <v>650</v>
      </c>
      <c r="J464" s="1" t="s">
        <v>16</v>
      </c>
      <c r="K464" s="1" t="s">
        <v>22</v>
      </c>
      <c r="L464" s="1" t="s">
        <v>124</v>
      </c>
      <c r="M464" s="1" t="s">
        <v>17</v>
      </c>
      <c r="N464" s="1" t="s">
        <v>30</v>
      </c>
      <c r="O464" s="1" t="s">
        <v>23</v>
      </c>
      <c r="P464" s="1" t="s">
        <v>127</v>
      </c>
      <c r="Q464" s="1" t="s">
        <v>126</v>
      </c>
    </row>
    <row r="465" spans="1:17" x14ac:dyDescent="0.3">
      <c r="A465" t="s">
        <v>16</v>
      </c>
      <c r="B465" t="s">
        <v>17</v>
      </c>
      <c r="C465" t="s">
        <v>22</v>
      </c>
      <c r="D465" t="s">
        <v>23</v>
      </c>
      <c r="E465" t="s">
        <v>30</v>
      </c>
      <c r="F465" t="s">
        <v>125</v>
      </c>
      <c r="G465" t="s">
        <v>126</v>
      </c>
      <c r="H465" t="s">
        <v>127</v>
      </c>
      <c r="I465" t="s">
        <v>651</v>
      </c>
      <c r="J465" s="1" t="s">
        <v>16</v>
      </c>
      <c r="K465" s="1" t="s">
        <v>125</v>
      </c>
      <c r="L465" s="1" t="s">
        <v>22</v>
      </c>
      <c r="M465" s="1" t="s">
        <v>17</v>
      </c>
      <c r="N465" s="1" t="s">
        <v>30</v>
      </c>
      <c r="O465" s="1" t="s">
        <v>23</v>
      </c>
      <c r="P465" s="1" t="s">
        <v>127</v>
      </c>
      <c r="Q465" s="1" t="s">
        <v>126</v>
      </c>
    </row>
    <row r="466" spans="1:17" x14ac:dyDescent="0.3">
      <c r="A466" t="s">
        <v>16</v>
      </c>
      <c r="B466" t="s">
        <v>17</v>
      </c>
      <c r="C466" t="s">
        <v>22</v>
      </c>
      <c r="D466" t="s">
        <v>23</v>
      </c>
      <c r="E466" t="s">
        <v>124</v>
      </c>
      <c r="F466" t="s">
        <v>125</v>
      </c>
      <c r="G466" t="s">
        <v>126</v>
      </c>
      <c r="H466" t="s">
        <v>127</v>
      </c>
      <c r="I466" t="s">
        <v>652</v>
      </c>
      <c r="J466" s="1" t="s">
        <v>16</v>
      </c>
      <c r="K466" s="1" t="s">
        <v>125</v>
      </c>
      <c r="L466" s="1" t="s">
        <v>22</v>
      </c>
      <c r="M466" s="1" t="s">
        <v>17</v>
      </c>
      <c r="N466" s="1" t="s">
        <v>124</v>
      </c>
      <c r="O466" s="1" t="s">
        <v>23</v>
      </c>
      <c r="P466" s="1" t="s">
        <v>127</v>
      </c>
      <c r="Q466" s="1" t="s">
        <v>126</v>
      </c>
    </row>
    <row r="467" spans="1:17" x14ac:dyDescent="0.3">
      <c r="A467" t="s">
        <v>16</v>
      </c>
      <c r="B467" t="s">
        <v>17</v>
      </c>
      <c r="C467" t="s">
        <v>22</v>
      </c>
      <c r="D467" t="s">
        <v>29</v>
      </c>
      <c r="E467" t="s">
        <v>30</v>
      </c>
      <c r="F467" t="s">
        <v>124</v>
      </c>
      <c r="G467" t="s">
        <v>125</v>
      </c>
      <c r="H467" t="s">
        <v>126</v>
      </c>
      <c r="I467" t="s">
        <v>653</v>
      </c>
      <c r="J467" s="1" t="s">
        <v>22</v>
      </c>
      <c r="K467" s="1" t="s">
        <v>29</v>
      </c>
      <c r="L467" s="1" t="s">
        <v>125</v>
      </c>
      <c r="M467" s="1" t="s">
        <v>16</v>
      </c>
      <c r="N467" s="1" t="s">
        <v>30</v>
      </c>
      <c r="O467" s="1" t="s">
        <v>17</v>
      </c>
      <c r="P467" s="1" t="s">
        <v>124</v>
      </c>
      <c r="Q467" s="1" t="s">
        <v>126</v>
      </c>
    </row>
    <row r="468" spans="1:17" x14ac:dyDescent="0.3">
      <c r="A468" t="s">
        <v>16</v>
      </c>
      <c r="B468" t="s">
        <v>17</v>
      </c>
      <c r="C468" t="s">
        <v>22</v>
      </c>
      <c r="D468" t="s">
        <v>29</v>
      </c>
      <c r="E468" t="s">
        <v>30</v>
      </c>
      <c r="F468" t="s">
        <v>124</v>
      </c>
      <c r="G468" t="s">
        <v>125</v>
      </c>
      <c r="H468" t="s">
        <v>127</v>
      </c>
      <c r="I468" t="s">
        <v>654</v>
      </c>
      <c r="J468" s="1" t="s">
        <v>22</v>
      </c>
      <c r="K468" s="1" t="s">
        <v>29</v>
      </c>
      <c r="L468" s="1" t="s">
        <v>125</v>
      </c>
      <c r="M468" s="1" t="s">
        <v>16</v>
      </c>
      <c r="N468" s="1" t="s">
        <v>30</v>
      </c>
      <c r="O468" s="1" t="s">
        <v>17</v>
      </c>
      <c r="P468" s="1" t="s">
        <v>127</v>
      </c>
      <c r="Q468" s="1" t="s">
        <v>124</v>
      </c>
    </row>
    <row r="469" spans="1:17" x14ac:dyDescent="0.3">
      <c r="A469" t="s">
        <v>16</v>
      </c>
      <c r="B469" t="s">
        <v>17</v>
      </c>
      <c r="C469" t="s">
        <v>22</v>
      </c>
      <c r="D469" t="s">
        <v>29</v>
      </c>
      <c r="E469" t="s">
        <v>30</v>
      </c>
      <c r="F469" t="s">
        <v>124</v>
      </c>
      <c r="G469" t="s">
        <v>126</v>
      </c>
      <c r="H469" t="s">
        <v>127</v>
      </c>
      <c r="I469" t="s">
        <v>655</v>
      </c>
      <c r="J469" s="1" t="s">
        <v>22</v>
      </c>
      <c r="K469" s="1" t="s">
        <v>29</v>
      </c>
      <c r="L469" s="1" t="s">
        <v>124</v>
      </c>
      <c r="M469" s="1" t="s">
        <v>16</v>
      </c>
      <c r="N469" s="1" t="s">
        <v>30</v>
      </c>
      <c r="O469" s="1" t="s">
        <v>17</v>
      </c>
      <c r="P469" s="1" t="s">
        <v>127</v>
      </c>
      <c r="Q469" s="1" t="s">
        <v>126</v>
      </c>
    </row>
    <row r="470" spans="1:17" x14ac:dyDescent="0.3">
      <c r="A470" t="s">
        <v>16</v>
      </c>
      <c r="B470" t="s">
        <v>17</v>
      </c>
      <c r="C470" t="s">
        <v>22</v>
      </c>
      <c r="D470" t="s">
        <v>29</v>
      </c>
      <c r="E470" t="s">
        <v>30</v>
      </c>
      <c r="F470" t="s">
        <v>125</v>
      </c>
      <c r="G470" t="s">
        <v>126</v>
      </c>
      <c r="H470" t="s">
        <v>127</v>
      </c>
      <c r="I470" t="s">
        <v>656</v>
      </c>
      <c r="J470" s="1" t="s">
        <v>22</v>
      </c>
      <c r="K470" s="1" t="s">
        <v>29</v>
      </c>
      <c r="L470" s="1" t="s">
        <v>125</v>
      </c>
      <c r="M470" s="1" t="s">
        <v>16</v>
      </c>
      <c r="N470" s="1" t="s">
        <v>30</v>
      </c>
      <c r="O470" s="1" t="s">
        <v>17</v>
      </c>
      <c r="P470" s="1" t="s">
        <v>127</v>
      </c>
      <c r="Q470" s="1" t="s">
        <v>126</v>
      </c>
    </row>
    <row r="471" spans="1:17" x14ac:dyDescent="0.3">
      <c r="A471" t="s">
        <v>16</v>
      </c>
      <c r="B471" t="s">
        <v>17</v>
      </c>
      <c r="C471" t="s">
        <v>22</v>
      </c>
      <c r="D471" t="s">
        <v>29</v>
      </c>
      <c r="E471" t="s">
        <v>124</v>
      </c>
      <c r="F471" t="s">
        <v>125</v>
      </c>
      <c r="G471" t="s">
        <v>126</v>
      </c>
      <c r="H471" t="s">
        <v>127</v>
      </c>
      <c r="I471" t="s">
        <v>657</v>
      </c>
      <c r="J471" s="1" t="s">
        <v>22</v>
      </c>
      <c r="K471" s="1" t="s">
        <v>29</v>
      </c>
      <c r="L471" s="1" t="s">
        <v>124</v>
      </c>
      <c r="M471" s="1" t="s">
        <v>16</v>
      </c>
      <c r="N471" s="1" t="s">
        <v>125</v>
      </c>
      <c r="O471" s="1" t="s">
        <v>17</v>
      </c>
      <c r="P471" s="1" t="s">
        <v>127</v>
      </c>
      <c r="Q471" s="1" t="s">
        <v>126</v>
      </c>
    </row>
    <row r="472" spans="1:17" x14ac:dyDescent="0.3">
      <c r="A472" t="s">
        <v>16</v>
      </c>
      <c r="B472" t="s">
        <v>17</v>
      </c>
      <c r="C472" t="s">
        <v>22</v>
      </c>
      <c r="D472" t="s">
        <v>30</v>
      </c>
      <c r="E472" t="s">
        <v>124</v>
      </c>
      <c r="F472" t="s">
        <v>125</v>
      </c>
      <c r="G472" t="s">
        <v>126</v>
      </c>
      <c r="H472" t="s">
        <v>127</v>
      </c>
      <c r="I472" t="s">
        <v>658</v>
      </c>
      <c r="J472" s="1" t="s">
        <v>22</v>
      </c>
      <c r="K472" s="1" t="s">
        <v>125</v>
      </c>
      <c r="L472" s="1" t="s">
        <v>124</v>
      </c>
      <c r="M472" s="1" t="s">
        <v>16</v>
      </c>
      <c r="N472" s="1" t="s">
        <v>30</v>
      </c>
      <c r="O472" s="1" t="s">
        <v>17</v>
      </c>
      <c r="P472" s="1" t="s">
        <v>127</v>
      </c>
      <c r="Q472" s="1" t="s">
        <v>126</v>
      </c>
    </row>
    <row r="473" spans="1:17" x14ac:dyDescent="0.3">
      <c r="A473" t="s">
        <v>16</v>
      </c>
      <c r="B473" t="s">
        <v>17</v>
      </c>
      <c r="C473" t="s">
        <v>23</v>
      </c>
      <c r="D473" t="s">
        <v>29</v>
      </c>
      <c r="E473" t="s">
        <v>30</v>
      </c>
      <c r="F473" t="s">
        <v>124</v>
      </c>
      <c r="G473" t="s">
        <v>125</v>
      </c>
      <c r="H473" t="s">
        <v>126</v>
      </c>
      <c r="I473" t="s">
        <v>659</v>
      </c>
      <c r="J473" s="1" t="s">
        <v>16</v>
      </c>
      <c r="K473" s="1" t="s">
        <v>29</v>
      </c>
      <c r="L473" s="1" t="s">
        <v>125</v>
      </c>
      <c r="M473" s="1" t="s">
        <v>17</v>
      </c>
      <c r="N473" s="1" t="s">
        <v>30</v>
      </c>
      <c r="O473" s="1" t="s">
        <v>23</v>
      </c>
      <c r="P473" s="1" t="s">
        <v>124</v>
      </c>
      <c r="Q473" s="1" t="s">
        <v>126</v>
      </c>
    </row>
    <row r="474" spans="1:17" x14ac:dyDescent="0.3">
      <c r="A474" t="s">
        <v>16</v>
      </c>
      <c r="B474" t="s">
        <v>17</v>
      </c>
      <c r="C474" t="s">
        <v>23</v>
      </c>
      <c r="D474" t="s">
        <v>29</v>
      </c>
      <c r="E474" t="s">
        <v>30</v>
      </c>
      <c r="F474" t="s">
        <v>124</v>
      </c>
      <c r="G474" t="s">
        <v>125</v>
      </c>
      <c r="H474" t="s">
        <v>127</v>
      </c>
      <c r="I474" t="s">
        <v>660</v>
      </c>
      <c r="J474" s="1" t="s">
        <v>16</v>
      </c>
      <c r="K474" s="1" t="s">
        <v>29</v>
      </c>
      <c r="L474" s="1" t="s">
        <v>125</v>
      </c>
      <c r="M474" s="1" t="s">
        <v>17</v>
      </c>
      <c r="N474" s="1" t="s">
        <v>30</v>
      </c>
      <c r="O474" s="1" t="s">
        <v>23</v>
      </c>
      <c r="P474" s="1" t="s">
        <v>127</v>
      </c>
      <c r="Q474" s="1" t="s">
        <v>124</v>
      </c>
    </row>
    <row r="475" spans="1:17" x14ac:dyDescent="0.3">
      <c r="A475" t="s">
        <v>16</v>
      </c>
      <c r="B475" t="s">
        <v>17</v>
      </c>
      <c r="C475" t="s">
        <v>23</v>
      </c>
      <c r="D475" t="s">
        <v>29</v>
      </c>
      <c r="E475" t="s">
        <v>30</v>
      </c>
      <c r="F475" t="s">
        <v>124</v>
      </c>
      <c r="G475" t="s">
        <v>126</v>
      </c>
      <c r="H475" t="s">
        <v>127</v>
      </c>
      <c r="I475" t="s">
        <v>661</v>
      </c>
      <c r="J475" s="1" t="s">
        <v>16</v>
      </c>
      <c r="K475" s="1" t="s">
        <v>29</v>
      </c>
      <c r="L475" s="1" t="s">
        <v>124</v>
      </c>
      <c r="M475" s="1" t="s">
        <v>17</v>
      </c>
      <c r="N475" s="1" t="s">
        <v>30</v>
      </c>
      <c r="O475" s="1" t="s">
        <v>23</v>
      </c>
      <c r="P475" s="1" t="s">
        <v>127</v>
      </c>
      <c r="Q475" s="1" t="s">
        <v>126</v>
      </c>
    </row>
    <row r="476" spans="1:17" x14ac:dyDescent="0.3">
      <c r="A476" t="s">
        <v>16</v>
      </c>
      <c r="B476" t="s">
        <v>17</v>
      </c>
      <c r="C476" t="s">
        <v>23</v>
      </c>
      <c r="D476" t="s">
        <v>29</v>
      </c>
      <c r="E476" t="s">
        <v>30</v>
      </c>
      <c r="F476" t="s">
        <v>125</v>
      </c>
      <c r="G476" t="s">
        <v>126</v>
      </c>
      <c r="H476" t="s">
        <v>127</v>
      </c>
      <c r="I476" t="s">
        <v>662</v>
      </c>
      <c r="J476" s="1" t="s">
        <v>16</v>
      </c>
      <c r="K476" s="1" t="s">
        <v>29</v>
      </c>
      <c r="L476" s="1" t="s">
        <v>125</v>
      </c>
      <c r="M476" s="1" t="s">
        <v>17</v>
      </c>
      <c r="N476" s="1" t="s">
        <v>30</v>
      </c>
      <c r="O476" s="1" t="s">
        <v>23</v>
      </c>
      <c r="P476" s="1" t="s">
        <v>127</v>
      </c>
      <c r="Q476" s="1" t="s">
        <v>126</v>
      </c>
    </row>
    <row r="477" spans="1:17" x14ac:dyDescent="0.3">
      <c r="A477" t="s">
        <v>16</v>
      </c>
      <c r="B477" t="s">
        <v>17</v>
      </c>
      <c r="C477" t="s">
        <v>23</v>
      </c>
      <c r="D477" t="s">
        <v>29</v>
      </c>
      <c r="E477" t="s">
        <v>124</v>
      </c>
      <c r="F477" t="s">
        <v>125</v>
      </c>
      <c r="G477" t="s">
        <v>126</v>
      </c>
      <c r="H477" t="s">
        <v>127</v>
      </c>
      <c r="I477" t="s">
        <v>663</v>
      </c>
      <c r="J477" s="1" t="s">
        <v>16</v>
      </c>
      <c r="K477" s="1" t="s">
        <v>29</v>
      </c>
      <c r="L477" s="1" t="s">
        <v>124</v>
      </c>
      <c r="M477" s="1" t="s">
        <v>17</v>
      </c>
      <c r="N477" s="1" t="s">
        <v>125</v>
      </c>
      <c r="O477" s="1" t="s">
        <v>23</v>
      </c>
      <c r="P477" s="1" t="s">
        <v>127</v>
      </c>
      <c r="Q477" s="1" t="s">
        <v>126</v>
      </c>
    </row>
    <row r="478" spans="1:17" x14ac:dyDescent="0.3">
      <c r="A478" t="s">
        <v>16</v>
      </c>
      <c r="B478" t="s">
        <v>17</v>
      </c>
      <c r="C478" t="s">
        <v>23</v>
      </c>
      <c r="D478" t="s">
        <v>30</v>
      </c>
      <c r="E478" t="s">
        <v>124</v>
      </c>
      <c r="F478" t="s">
        <v>125</v>
      </c>
      <c r="G478" t="s">
        <v>126</v>
      </c>
      <c r="H478" t="s">
        <v>127</v>
      </c>
      <c r="I478" t="s">
        <v>664</v>
      </c>
      <c r="J478" s="1" t="s">
        <v>16</v>
      </c>
      <c r="K478" s="1" t="s">
        <v>125</v>
      </c>
      <c r="L478" s="1" t="s">
        <v>124</v>
      </c>
      <c r="M478" s="1" t="s">
        <v>17</v>
      </c>
      <c r="N478" s="1" t="s">
        <v>30</v>
      </c>
      <c r="O478" s="1" t="s">
        <v>23</v>
      </c>
      <c r="P478" s="1" t="s">
        <v>127</v>
      </c>
      <c r="Q478" s="1" t="s">
        <v>126</v>
      </c>
    </row>
    <row r="479" spans="1:17" x14ac:dyDescent="0.3">
      <c r="A479" t="s">
        <v>16</v>
      </c>
      <c r="B479" t="s">
        <v>17</v>
      </c>
      <c r="C479" t="s">
        <v>29</v>
      </c>
      <c r="D479" t="s">
        <v>30</v>
      </c>
      <c r="E479" t="s">
        <v>124</v>
      </c>
      <c r="F479" t="s">
        <v>125</v>
      </c>
      <c r="G479" t="s">
        <v>126</v>
      </c>
      <c r="H479" t="s">
        <v>127</v>
      </c>
      <c r="I479" t="s">
        <v>665</v>
      </c>
      <c r="J479" s="1" t="s">
        <v>30</v>
      </c>
      <c r="K479" s="1" t="s">
        <v>29</v>
      </c>
      <c r="L479" s="1" t="s">
        <v>124</v>
      </c>
      <c r="M479" s="1" t="s">
        <v>16</v>
      </c>
      <c r="N479" s="1" t="s">
        <v>125</v>
      </c>
      <c r="O479" s="1" t="s">
        <v>17</v>
      </c>
      <c r="P479" s="1" t="s">
        <v>127</v>
      </c>
      <c r="Q479" s="1" t="s">
        <v>126</v>
      </c>
    </row>
    <row r="480" spans="1:17" x14ac:dyDescent="0.3">
      <c r="A480" t="s">
        <v>16</v>
      </c>
      <c r="B480" t="s">
        <v>22</v>
      </c>
      <c r="C480" t="s">
        <v>23</v>
      </c>
      <c r="D480" t="s">
        <v>29</v>
      </c>
      <c r="E480" t="s">
        <v>30</v>
      </c>
      <c r="F480" t="s">
        <v>124</v>
      </c>
      <c r="G480" t="s">
        <v>125</v>
      </c>
      <c r="H480" t="s">
        <v>126</v>
      </c>
      <c r="I480" t="s">
        <v>666</v>
      </c>
      <c r="J480" s="1" t="s">
        <v>22</v>
      </c>
      <c r="K480" s="1" t="s">
        <v>29</v>
      </c>
      <c r="L480" s="1" t="s">
        <v>125</v>
      </c>
      <c r="M480" s="1" t="s">
        <v>16</v>
      </c>
      <c r="N480" s="1" t="s">
        <v>30</v>
      </c>
      <c r="O480" s="1" t="s">
        <v>23</v>
      </c>
      <c r="P480" s="1" t="s">
        <v>124</v>
      </c>
      <c r="Q480" s="1" t="s">
        <v>126</v>
      </c>
    </row>
    <row r="481" spans="1:17" x14ac:dyDescent="0.3">
      <c r="A481" t="s">
        <v>16</v>
      </c>
      <c r="B481" t="s">
        <v>22</v>
      </c>
      <c r="C481" t="s">
        <v>23</v>
      </c>
      <c r="D481" t="s">
        <v>29</v>
      </c>
      <c r="E481" t="s">
        <v>30</v>
      </c>
      <c r="F481" t="s">
        <v>124</v>
      </c>
      <c r="G481" t="s">
        <v>125</v>
      </c>
      <c r="H481" t="s">
        <v>127</v>
      </c>
      <c r="I481" t="s">
        <v>667</v>
      </c>
      <c r="J481" s="1" t="s">
        <v>22</v>
      </c>
      <c r="K481" s="1" t="s">
        <v>29</v>
      </c>
      <c r="L481" s="1" t="s">
        <v>125</v>
      </c>
      <c r="M481" s="1" t="s">
        <v>16</v>
      </c>
      <c r="N481" s="1" t="s">
        <v>30</v>
      </c>
      <c r="O481" s="1" t="s">
        <v>23</v>
      </c>
      <c r="P481" s="1" t="s">
        <v>127</v>
      </c>
      <c r="Q481" s="1" t="s">
        <v>124</v>
      </c>
    </row>
    <row r="482" spans="1:17" x14ac:dyDescent="0.3">
      <c r="A482" t="s">
        <v>16</v>
      </c>
      <c r="B482" t="s">
        <v>22</v>
      </c>
      <c r="C482" t="s">
        <v>23</v>
      </c>
      <c r="D482" t="s">
        <v>29</v>
      </c>
      <c r="E482" t="s">
        <v>30</v>
      </c>
      <c r="F482" t="s">
        <v>124</v>
      </c>
      <c r="G482" t="s">
        <v>126</v>
      </c>
      <c r="H482" t="s">
        <v>127</v>
      </c>
      <c r="I482" t="s">
        <v>668</v>
      </c>
      <c r="J482" s="1" t="s">
        <v>22</v>
      </c>
      <c r="K482" s="1" t="s">
        <v>29</v>
      </c>
      <c r="L482" s="1" t="s">
        <v>124</v>
      </c>
      <c r="M482" s="1" t="s">
        <v>16</v>
      </c>
      <c r="N482" s="1" t="s">
        <v>30</v>
      </c>
      <c r="O482" s="1" t="s">
        <v>23</v>
      </c>
      <c r="P482" s="1" t="s">
        <v>127</v>
      </c>
      <c r="Q482" s="1" t="s">
        <v>126</v>
      </c>
    </row>
    <row r="483" spans="1:17" x14ac:dyDescent="0.3">
      <c r="A483" t="s">
        <v>16</v>
      </c>
      <c r="B483" t="s">
        <v>22</v>
      </c>
      <c r="C483" t="s">
        <v>23</v>
      </c>
      <c r="D483" t="s">
        <v>29</v>
      </c>
      <c r="E483" t="s">
        <v>30</v>
      </c>
      <c r="F483" t="s">
        <v>125</v>
      </c>
      <c r="G483" t="s">
        <v>126</v>
      </c>
      <c r="H483" t="s">
        <v>127</v>
      </c>
      <c r="I483" t="s">
        <v>669</v>
      </c>
      <c r="J483" s="1" t="s">
        <v>22</v>
      </c>
      <c r="K483" s="1" t="s">
        <v>29</v>
      </c>
      <c r="L483" s="1" t="s">
        <v>125</v>
      </c>
      <c r="M483" s="1" t="s">
        <v>16</v>
      </c>
      <c r="N483" s="1" t="s">
        <v>30</v>
      </c>
      <c r="O483" s="1" t="s">
        <v>23</v>
      </c>
      <c r="P483" s="1" t="s">
        <v>127</v>
      </c>
      <c r="Q483" s="1" t="s">
        <v>126</v>
      </c>
    </row>
    <row r="484" spans="1:17" x14ac:dyDescent="0.3">
      <c r="A484" t="s">
        <v>16</v>
      </c>
      <c r="B484" t="s">
        <v>22</v>
      </c>
      <c r="C484" t="s">
        <v>23</v>
      </c>
      <c r="D484" t="s">
        <v>29</v>
      </c>
      <c r="E484" t="s">
        <v>124</v>
      </c>
      <c r="F484" t="s">
        <v>125</v>
      </c>
      <c r="G484" t="s">
        <v>126</v>
      </c>
      <c r="H484" t="s">
        <v>127</v>
      </c>
      <c r="I484" t="s">
        <v>670</v>
      </c>
      <c r="J484" s="1" t="s">
        <v>22</v>
      </c>
      <c r="K484" s="1" t="s">
        <v>29</v>
      </c>
      <c r="L484" s="1" t="s">
        <v>124</v>
      </c>
      <c r="M484" s="1" t="s">
        <v>16</v>
      </c>
      <c r="N484" s="1" t="s">
        <v>125</v>
      </c>
      <c r="O484" s="1" t="s">
        <v>23</v>
      </c>
      <c r="P484" s="1" t="s">
        <v>127</v>
      </c>
      <c r="Q484" s="1" t="s">
        <v>126</v>
      </c>
    </row>
    <row r="485" spans="1:17" x14ac:dyDescent="0.3">
      <c r="A485" t="s">
        <v>16</v>
      </c>
      <c r="B485" t="s">
        <v>22</v>
      </c>
      <c r="C485" t="s">
        <v>23</v>
      </c>
      <c r="D485" t="s">
        <v>30</v>
      </c>
      <c r="E485" t="s">
        <v>124</v>
      </c>
      <c r="F485" t="s">
        <v>125</v>
      </c>
      <c r="G485" t="s">
        <v>126</v>
      </c>
      <c r="H485" t="s">
        <v>127</v>
      </c>
      <c r="I485" t="s">
        <v>671</v>
      </c>
      <c r="J485" s="1" t="s">
        <v>22</v>
      </c>
      <c r="K485" s="1" t="s">
        <v>125</v>
      </c>
      <c r="L485" s="1" t="s">
        <v>124</v>
      </c>
      <c r="M485" s="1" t="s">
        <v>16</v>
      </c>
      <c r="N485" s="1" t="s">
        <v>30</v>
      </c>
      <c r="O485" s="1" t="s">
        <v>23</v>
      </c>
      <c r="P485" s="1" t="s">
        <v>127</v>
      </c>
      <c r="Q485" s="1" t="s">
        <v>126</v>
      </c>
    </row>
    <row r="486" spans="1:17" x14ac:dyDescent="0.3">
      <c r="A486" t="s">
        <v>16</v>
      </c>
      <c r="B486" t="s">
        <v>22</v>
      </c>
      <c r="C486" t="s">
        <v>29</v>
      </c>
      <c r="D486" t="s">
        <v>30</v>
      </c>
      <c r="E486" t="s">
        <v>124</v>
      </c>
      <c r="F486" t="s">
        <v>125</v>
      </c>
      <c r="G486" t="s">
        <v>126</v>
      </c>
      <c r="H486" t="s">
        <v>127</v>
      </c>
      <c r="I486" t="s">
        <v>672</v>
      </c>
      <c r="J486" s="1" t="s">
        <v>22</v>
      </c>
      <c r="K486" s="1" t="s">
        <v>125</v>
      </c>
      <c r="L486" s="1" t="s">
        <v>124</v>
      </c>
      <c r="M486" s="1" t="s">
        <v>16</v>
      </c>
      <c r="N486" s="1" t="s">
        <v>30</v>
      </c>
      <c r="O486" s="1" t="s">
        <v>29</v>
      </c>
      <c r="P486" s="1" t="s">
        <v>127</v>
      </c>
      <c r="Q486" s="1" t="s">
        <v>126</v>
      </c>
    </row>
    <row r="487" spans="1:17" x14ac:dyDescent="0.3">
      <c r="A487" t="s">
        <v>16</v>
      </c>
      <c r="B487" t="s">
        <v>23</v>
      </c>
      <c r="C487" t="s">
        <v>29</v>
      </c>
      <c r="D487" t="s">
        <v>30</v>
      </c>
      <c r="E487" t="s">
        <v>124</v>
      </c>
      <c r="F487" t="s">
        <v>125</v>
      </c>
      <c r="G487" t="s">
        <v>126</v>
      </c>
      <c r="H487" t="s">
        <v>127</v>
      </c>
      <c r="I487" t="s">
        <v>673</v>
      </c>
      <c r="J487" s="1" t="s">
        <v>30</v>
      </c>
      <c r="K487" s="1" t="s">
        <v>29</v>
      </c>
      <c r="L487" s="1" t="s">
        <v>124</v>
      </c>
      <c r="M487" s="1" t="s">
        <v>16</v>
      </c>
      <c r="N487" s="1" t="s">
        <v>125</v>
      </c>
      <c r="O487" s="1" t="s">
        <v>23</v>
      </c>
      <c r="P487" s="1" t="s">
        <v>127</v>
      </c>
      <c r="Q487" s="1" t="s">
        <v>126</v>
      </c>
    </row>
    <row r="488" spans="1:17" x14ac:dyDescent="0.3">
      <c r="A488" t="s">
        <v>17</v>
      </c>
      <c r="B488" t="s">
        <v>22</v>
      </c>
      <c r="C488" t="s">
        <v>23</v>
      </c>
      <c r="D488" t="s">
        <v>29</v>
      </c>
      <c r="E488" t="s">
        <v>30</v>
      </c>
      <c r="F488" t="s">
        <v>124</v>
      </c>
      <c r="G488" t="s">
        <v>125</v>
      </c>
      <c r="H488" t="s">
        <v>126</v>
      </c>
      <c r="I488" t="s">
        <v>674</v>
      </c>
      <c r="J488" s="1" t="s">
        <v>22</v>
      </c>
      <c r="K488" s="1" t="s">
        <v>29</v>
      </c>
      <c r="L488" s="1" t="s">
        <v>125</v>
      </c>
      <c r="M488" s="1" t="s">
        <v>17</v>
      </c>
      <c r="N488" s="1" t="s">
        <v>30</v>
      </c>
      <c r="O488" s="1" t="s">
        <v>23</v>
      </c>
      <c r="P488" s="1" t="s">
        <v>124</v>
      </c>
      <c r="Q488" s="1" t="s">
        <v>126</v>
      </c>
    </row>
    <row r="489" spans="1:17" x14ac:dyDescent="0.3">
      <c r="A489" t="s">
        <v>17</v>
      </c>
      <c r="B489" t="s">
        <v>22</v>
      </c>
      <c r="C489" t="s">
        <v>23</v>
      </c>
      <c r="D489" t="s">
        <v>29</v>
      </c>
      <c r="E489" t="s">
        <v>30</v>
      </c>
      <c r="F489" t="s">
        <v>124</v>
      </c>
      <c r="G489" t="s">
        <v>125</v>
      </c>
      <c r="H489" t="s">
        <v>127</v>
      </c>
      <c r="I489" t="s">
        <v>675</v>
      </c>
      <c r="J489" s="1" t="s">
        <v>22</v>
      </c>
      <c r="K489" s="1" t="s">
        <v>29</v>
      </c>
      <c r="L489" s="1" t="s">
        <v>125</v>
      </c>
      <c r="M489" s="1" t="s">
        <v>17</v>
      </c>
      <c r="N489" s="1" t="s">
        <v>30</v>
      </c>
      <c r="O489" s="1" t="s">
        <v>23</v>
      </c>
      <c r="P489" s="1" t="s">
        <v>127</v>
      </c>
      <c r="Q489" s="1" t="s">
        <v>124</v>
      </c>
    </row>
    <row r="490" spans="1:17" x14ac:dyDescent="0.3">
      <c r="A490" t="s">
        <v>17</v>
      </c>
      <c r="B490" t="s">
        <v>22</v>
      </c>
      <c r="C490" t="s">
        <v>23</v>
      </c>
      <c r="D490" t="s">
        <v>29</v>
      </c>
      <c r="E490" t="s">
        <v>30</v>
      </c>
      <c r="F490" t="s">
        <v>124</v>
      </c>
      <c r="G490" t="s">
        <v>126</v>
      </c>
      <c r="H490" t="s">
        <v>127</v>
      </c>
      <c r="I490" t="s">
        <v>676</v>
      </c>
      <c r="J490" s="1" t="s">
        <v>22</v>
      </c>
      <c r="K490" s="1" t="s">
        <v>29</v>
      </c>
      <c r="L490" s="1" t="s">
        <v>124</v>
      </c>
      <c r="M490" s="1" t="s">
        <v>17</v>
      </c>
      <c r="N490" s="1" t="s">
        <v>30</v>
      </c>
      <c r="O490" s="1" t="s">
        <v>23</v>
      </c>
      <c r="P490" s="1" t="s">
        <v>127</v>
      </c>
      <c r="Q490" s="1" t="s">
        <v>126</v>
      </c>
    </row>
    <row r="491" spans="1:17" x14ac:dyDescent="0.3">
      <c r="A491" t="s">
        <v>17</v>
      </c>
      <c r="B491" t="s">
        <v>22</v>
      </c>
      <c r="C491" t="s">
        <v>23</v>
      </c>
      <c r="D491" t="s">
        <v>29</v>
      </c>
      <c r="E491" t="s">
        <v>30</v>
      </c>
      <c r="F491" t="s">
        <v>125</v>
      </c>
      <c r="G491" t="s">
        <v>126</v>
      </c>
      <c r="H491" t="s">
        <v>127</v>
      </c>
      <c r="I491" t="s">
        <v>677</v>
      </c>
      <c r="J491" s="1" t="s">
        <v>22</v>
      </c>
      <c r="K491" s="1" t="s">
        <v>29</v>
      </c>
      <c r="L491" s="1" t="s">
        <v>125</v>
      </c>
      <c r="M491" s="1" t="s">
        <v>17</v>
      </c>
      <c r="N491" s="1" t="s">
        <v>30</v>
      </c>
      <c r="O491" s="1" t="s">
        <v>23</v>
      </c>
      <c r="P491" s="1" t="s">
        <v>127</v>
      </c>
      <c r="Q491" s="1" t="s">
        <v>126</v>
      </c>
    </row>
    <row r="492" spans="1:17" x14ac:dyDescent="0.3">
      <c r="A492" t="s">
        <v>17</v>
      </c>
      <c r="B492" t="s">
        <v>22</v>
      </c>
      <c r="C492" t="s">
        <v>23</v>
      </c>
      <c r="D492" t="s">
        <v>29</v>
      </c>
      <c r="E492" t="s">
        <v>124</v>
      </c>
      <c r="F492" t="s">
        <v>125</v>
      </c>
      <c r="G492" t="s">
        <v>126</v>
      </c>
      <c r="H492" t="s">
        <v>127</v>
      </c>
      <c r="I492" t="s">
        <v>678</v>
      </c>
      <c r="J492" s="1" t="s">
        <v>22</v>
      </c>
      <c r="K492" s="1" t="s">
        <v>29</v>
      </c>
      <c r="L492" s="1" t="s">
        <v>124</v>
      </c>
      <c r="M492" s="1" t="s">
        <v>17</v>
      </c>
      <c r="N492" s="1" t="s">
        <v>125</v>
      </c>
      <c r="O492" s="1" t="s">
        <v>23</v>
      </c>
      <c r="P492" s="1" t="s">
        <v>127</v>
      </c>
      <c r="Q492" s="1" t="s">
        <v>126</v>
      </c>
    </row>
    <row r="493" spans="1:17" x14ac:dyDescent="0.3">
      <c r="A493" t="s">
        <v>17</v>
      </c>
      <c r="B493" t="s">
        <v>22</v>
      </c>
      <c r="C493" t="s">
        <v>23</v>
      </c>
      <c r="D493" t="s">
        <v>30</v>
      </c>
      <c r="E493" t="s">
        <v>124</v>
      </c>
      <c r="F493" t="s">
        <v>125</v>
      </c>
      <c r="G493" t="s">
        <v>126</v>
      </c>
      <c r="H493" t="s">
        <v>127</v>
      </c>
      <c r="I493" t="s">
        <v>679</v>
      </c>
      <c r="J493" s="1" t="s">
        <v>22</v>
      </c>
      <c r="K493" s="1" t="s">
        <v>125</v>
      </c>
      <c r="L493" s="1" t="s">
        <v>124</v>
      </c>
      <c r="M493" s="1" t="s">
        <v>17</v>
      </c>
      <c r="N493" s="1" t="s">
        <v>30</v>
      </c>
      <c r="O493" s="1" t="s">
        <v>23</v>
      </c>
      <c r="P493" s="1" t="s">
        <v>127</v>
      </c>
      <c r="Q493" s="1" t="s">
        <v>126</v>
      </c>
    </row>
    <row r="494" spans="1:17" x14ac:dyDescent="0.3">
      <c r="A494" t="s">
        <v>17</v>
      </c>
      <c r="B494" t="s">
        <v>22</v>
      </c>
      <c r="C494" t="s">
        <v>29</v>
      </c>
      <c r="D494" t="s">
        <v>30</v>
      </c>
      <c r="E494" t="s">
        <v>124</v>
      </c>
      <c r="F494" t="s">
        <v>125</v>
      </c>
      <c r="G494" t="s">
        <v>126</v>
      </c>
      <c r="H494" t="s">
        <v>127</v>
      </c>
      <c r="I494" t="s">
        <v>680</v>
      </c>
      <c r="J494" s="1" t="s">
        <v>22</v>
      </c>
      <c r="K494" s="1" t="s">
        <v>125</v>
      </c>
      <c r="L494" s="1" t="s">
        <v>124</v>
      </c>
      <c r="M494" s="1" t="s">
        <v>17</v>
      </c>
      <c r="N494" s="1" t="s">
        <v>30</v>
      </c>
      <c r="O494" s="1" t="s">
        <v>29</v>
      </c>
      <c r="P494" s="1" t="s">
        <v>127</v>
      </c>
      <c r="Q494" s="1" t="s">
        <v>126</v>
      </c>
    </row>
    <row r="495" spans="1:17" x14ac:dyDescent="0.3">
      <c r="A495" t="s">
        <v>17</v>
      </c>
      <c r="B495" t="s">
        <v>23</v>
      </c>
      <c r="C495" t="s">
        <v>29</v>
      </c>
      <c r="D495" t="s">
        <v>30</v>
      </c>
      <c r="E495" t="s">
        <v>124</v>
      </c>
      <c r="F495" t="s">
        <v>125</v>
      </c>
      <c r="G495" t="s">
        <v>126</v>
      </c>
      <c r="H495" t="s">
        <v>127</v>
      </c>
      <c r="I495" t="s">
        <v>681</v>
      </c>
      <c r="J495" s="1" t="s">
        <v>30</v>
      </c>
      <c r="K495" s="1" t="s">
        <v>29</v>
      </c>
      <c r="L495" s="1" t="s">
        <v>124</v>
      </c>
      <c r="M495" s="1" t="s">
        <v>17</v>
      </c>
      <c r="N495" s="1" t="s">
        <v>125</v>
      </c>
      <c r="O495" s="1" t="s">
        <v>23</v>
      </c>
      <c r="P495" s="1" t="s">
        <v>127</v>
      </c>
      <c r="Q495" s="1" t="s">
        <v>126</v>
      </c>
    </row>
    <row r="496" spans="1:17" x14ac:dyDescent="0.3">
      <c r="A496" t="s">
        <v>22</v>
      </c>
      <c r="B496" t="s">
        <v>23</v>
      </c>
      <c r="C496" t="s">
        <v>29</v>
      </c>
      <c r="D496" t="s">
        <v>30</v>
      </c>
      <c r="E496" t="s">
        <v>124</v>
      </c>
      <c r="F496" t="s">
        <v>125</v>
      </c>
      <c r="G496" t="s">
        <v>126</v>
      </c>
      <c r="H496" t="s">
        <v>127</v>
      </c>
      <c r="I496" t="s">
        <v>682</v>
      </c>
      <c r="J496" s="1" t="s">
        <v>22</v>
      </c>
      <c r="K496" s="1" t="s">
        <v>125</v>
      </c>
      <c r="L496" s="1" t="s">
        <v>124</v>
      </c>
      <c r="M496" s="1" t="s">
        <v>23</v>
      </c>
      <c r="N496" s="1" t="s">
        <v>30</v>
      </c>
      <c r="O496" s="1" t="s">
        <v>29</v>
      </c>
      <c r="P496" s="1" t="s">
        <v>127</v>
      </c>
      <c r="Q496" s="1" t="s">
        <v>126</v>
      </c>
    </row>
  </sheetData>
  <sheetProtection algorithmName="SHA-512" hashValue="itKln3yKVlSI1YsObkp+PU+eOZZWTVBwLZkiOSEJINCG3N1gd87/rt0E6VrQMSmU7W0dtq/jpFvebvtPiHUtuA==" saltValue="dJgUZikeYpXWy4cnltZGM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ECE8-363A-4E4E-B590-3E754768F6CD}">
  <dimension ref="A1:D13"/>
  <sheetViews>
    <sheetView workbookViewId="0">
      <selection activeCell="M18" sqref="M18"/>
    </sheetView>
  </sheetViews>
  <sheetFormatPr defaultRowHeight="14.4" x14ac:dyDescent="0.3"/>
  <cols>
    <col min="1" max="1" width="23.5546875" bestFit="1" customWidth="1"/>
    <col min="2" max="2" width="20.44140625" style="1" bestFit="1" customWidth="1"/>
    <col min="3" max="3" width="15.6640625" style="1" bestFit="1" customWidth="1"/>
    <col min="4" max="4" width="12.109375" customWidth="1"/>
  </cols>
  <sheetData>
    <row r="1" spans="1:4" ht="18" x14ac:dyDescent="0.35">
      <c r="A1" s="118" t="s">
        <v>683</v>
      </c>
    </row>
    <row r="3" spans="1:4" x14ac:dyDescent="0.3">
      <c r="A3" t="s">
        <v>684</v>
      </c>
      <c r="B3" s="1" t="e">
        <f>Keuze!B15</f>
        <v>#N/A</v>
      </c>
    </row>
    <row r="5" spans="1:4" x14ac:dyDescent="0.3">
      <c r="A5" t="s">
        <v>685</v>
      </c>
      <c r="B5" s="1" t="s">
        <v>686</v>
      </c>
      <c r="C5" s="1" t="s">
        <v>687</v>
      </c>
    </row>
    <row r="6" spans="1:4" x14ac:dyDescent="0.3">
      <c r="A6" t="s">
        <v>688</v>
      </c>
      <c r="B6" s="1" t="e">
        <f>IF($B$3="","",IFERROR(INDEX(Mapping!$J$2:$J$496,MATCH($B$3,Mapping!$I$2:$I$496,0)),"(onbekend)"))</f>
        <v>#N/A</v>
      </c>
      <c r="C6" s="1">
        <v>79</v>
      </c>
      <c r="D6" t="e">
        <f>VLOOKUP(B6,'3e plek'!A:B,2,FALSE)</f>
        <v>#N/A</v>
      </c>
    </row>
    <row r="7" spans="1:4" x14ac:dyDescent="0.3">
      <c r="A7" t="s">
        <v>689</v>
      </c>
      <c r="B7" s="1" t="e">
        <f>IF($B$3="","",IFERROR(INDEX(Mapping!$K$2:$K$496,MATCH($B$3,Mapping!$I$2:$I$496,0)),"(onbekend)"))</f>
        <v>#N/A</v>
      </c>
      <c r="C7" s="1">
        <v>85</v>
      </c>
      <c r="D7" t="e">
        <f>VLOOKUP(B7,'3e plek'!A:B,2,FALSE)</f>
        <v>#N/A</v>
      </c>
    </row>
    <row r="8" spans="1:4" x14ac:dyDescent="0.3">
      <c r="A8" t="s">
        <v>690</v>
      </c>
      <c r="B8" s="1" t="e">
        <f>IF($B$3="","",IFERROR(INDEX(Mapping!$L$2:$L$496,MATCH($B$3,Mapping!$I$2:$I$496,0)),"(onbekend)"))</f>
        <v>#N/A</v>
      </c>
      <c r="C8" s="1">
        <v>81</v>
      </c>
      <c r="D8" t="e">
        <f>VLOOKUP(B8,'3e plek'!A:B,2,FALSE)</f>
        <v>#N/A</v>
      </c>
    </row>
    <row r="9" spans="1:4" x14ac:dyDescent="0.3">
      <c r="A9" t="s">
        <v>691</v>
      </c>
      <c r="B9" s="1" t="e">
        <f>IF($B$3="","",IFERROR(INDEX(Mapping!$M$2:$M$496,MATCH($B$3,Mapping!$I$2:$I$496,0)),"(onbekend)"))</f>
        <v>#N/A</v>
      </c>
      <c r="C9" s="1">
        <v>74</v>
      </c>
      <c r="D9" t="e">
        <f>VLOOKUP(B9,'3e plek'!A:B,2,FALSE)</f>
        <v>#N/A</v>
      </c>
    </row>
    <row r="10" spans="1:4" x14ac:dyDescent="0.3">
      <c r="A10" t="s">
        <v>692</v>
      </c>
      <c r="B10" s="1" t="e">
        <f>IF($B$3="","",IFERROR(INDEX(Mapping!$N$2:$N$496,MATCH($B$3,Mapping!$I$2:$I$496,0)),"(onbekend)"))</f>
        <v>#N/A</v>
      </c>
      <c r="C10" s="1">
        <v>82</v>
      </c>
      <c r="D10" t="e">
        <f>VLOOKUP(B10,'3e plek'!A:B,2,FALSE)</f>
        <v>#N/A</v>
      </c>
    </row>
    <row r="11" spans="1:4" x14ac:dyDescent="0.3">
      <c r="A11" t="s">
        <v>693</v>
      </c>
      <c r="B11" s="1" t="e">
        <f>IF($B$3="","",IFERROR(INDEX(Mapping!$O$2:$O$496,MATCH($B$3,Mapping!$I$2:$I$496,0)),"(onbekend)"))</f>
        <v>#N/A</v>
      </c>
      <c r="C11" s="1">
        <v>77</v>
      </c>
      <c r="D11" t="e">
        <f>VLOOKUP(B11,'3e plek'!A:B,2,FALSE)</f>
        <v>#N/A</v>
      </c>
    </row>
    <row r="12" spans="1:4" x14ac:dyDescent="0.3">
      <c r="A12" t="s">
        <v>694</v>
      </c>
      <c r="B12" s="1" t="e">
        <f>IF($B$3="","",IFERROR(INDEX(Mapping!$P$2:$P$496,MATCH($B$3,Mapping!$I$2:$I$496,0)),"(onbekend)"))</f>
        <v>#N/A</v>
      </c>
      <c r="C12" s="1">
        <v>87</v>
      </c>
      <c r="D12" t="e">
        <f>VLOOKUP(B12,'3e plek'!A:B,2,FALSE)</f>
        <v>#N/A</v>
      </c>
    </row>
    <row r="13" spans="1:4" x14ac:dyDescent="0.3">
      <c r="A13" t="s">
        <v>695</v>
      </c>
      <c r="B13" s="1" t="e">
        <f>IF($B$3="","",IFERROR(INDEX(Mapping!$Q$2:$Q$496,MATCH($B$3,Mapping!$I$2:$I$496,0)),"(onbekend)"))</f>
        <v>#N/A</v>
      </c>
      <c r="C13" s="1">
        <v>80</v>
      </c>
      <c r="D13" t="e">
        <f>VLOOKUP(B13,'3e plek'!A:B,2,FALSE)</f>
        <v>#N/A</v>
      </c>
    </row>
  </sheetData>
  <sheetProtection algorithmName="SHA-512" hashValue="Rkhh/NXLQNPmkR5/I4rBfaI5wOcwcVy9CnruM+siTFC9Xgc6NfkFAm6boqy79Ir97ClwQA9L/mqCTuQ8FV0ktQ==" saltValue="t+D1Pa6Z2Fhj+lvMjaJmzg=="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CEB26-E0F4-4B0E-811D-72305D33D613}">
  <dimension ref="A1:AB15"/>
  <sheetViews>
    <sheetView workbookViewId="0">
      <selection activeCell="M18" sqref="M18"/>
    </sheetView>
  </sheetViews>
  <sheetFormatPr defaultRowHeight="14.4" x14ac:dyDescent="0.3"/>
  <cols>
    <col min="2" max="2" width="7.21875" style="1" customWidth="1"/>
    <col min="3" max="3" width="1.77734375" style="1" bestFit="1" customWidth="1"/>
    <col min="4" max="4" width="7.5546875" style="1" customWidth="1"/>
    <col min="5" max="5" width="3.109375" style="1" bestFit="1" customWidth="1"/>
    <col min="6" max="6" width="14.5546875" style="1" bestFit="1" customWidth="1"/>
    <col min="7" max="7" width="1.77734375" style="1" bestFit="1" customWidth="1"/>
    <col min="8" max="8" width="14.5546875" style="1" bestFit="1" customWidth="1"/>
    <col min="9" max="9" width="9.44140625" style="1" bestFit="1" customWidth="1"/>
    <col min="10" max="10" width="1.77734375" style="1" bestFit="1" customWidth="1"/>
    <col min="11" max="11" width="9.109375" style="1"/>
    <col min="12" max="12" width="9.109375" style="3"/>
    <col min="13" max="13" width="12.6640625" style="1" customWidth="1"/>
    <col min="14" max="14" width="10.88671875" customWidth="1"/>
    <col min="15" max="15" width="9.109375" style="1"/>
    <col min="16" max="17" width="2" style="1" bestFit="1" customWidth="1"/>
    <col min="18" max="18" width="4.88671875" style="1" customWidth="1"/>
    <col min="19" max="20" width="2" style="1" bestFit="1" customWidth="1"/>
    <col min="21" max="21" width="4.88671875" style="1" customWidth="1"/>
    <col min="22" max="23" width="2" style="1" bestFit="1" customWidth="1"/>
    <col min="24" max="24" width="4.88671875" style="1" customWidth="1"/>
    <col min="25" max="25" width="10" bestFit="1" customWidth="1"/>
    <col min="26" max="26" width="5.88671875" bestFit="1" customWidth="1"/>
    <col min="27" max="27" width="5.5546875" customWidth="1"/>
  </cols>
  <sheetData>
    <row r="1" spans="1:28" s="4" customFormat="1" ht="15" thickBot="1" x14ac:dyDescent="0.35">
      <c r="B1" s="282" t="s">
        <v>2</v>
      </c>
      <c r="C1" s="282"/>
      <c r="D1" s="282"/>
      <c r="E1" s="3" t="s">
        <v>91</v>
      </c>
      <c r="F1" s="3" t="s">
        <v>37</v>
      </c>
      <c r="G1" s="3"/>
      <c r="H1" s="3" t="s">
        <v>39</v>
      </c>
      <c r="I1" s="3" t="s">
        <v>40</v>
      </c>
      <c r="J1" s="3"/>
      <c r="K1" s="3" t="s">
        <v>41</v>
      </c>
      <c r="L1" s="3" t="s">
        <v>92</v>
      </c>
      <c r="M1" s="3" t="s">
        <v>93</v>
      </c>
      <c r="O1" s="60"/>
      <c r="P1" s="286" t="s">
        <v>50</v>
      </c>
      <c r="Q1" s="286"/>
      <c r="R1" s="286"/>
      <c r="S1" s="286"/>
      <c r="T1" s="286"/>
      <c r="U1" s="286"/>
      <c r="V1" s="286"/>
      <c r="W1" s="286"/>
      <c r="X1" s="287"/>
      <c r="Y1" s="281" t="s">
        <v>94</v>
      </c>
      <c r="Z1" s="282"/>
      <c r="AA1" s="282"/>
    </row>
    <row r="2" spans="1:28" ht="15" thickBot="1" x14ac:dyDescent="0.35">
      <c r="B2" s="1">
        <v>1</v>
      </c>
      <c r="C2" s="2" t="s">
        <v>4</v>
      </c>
      <c r="D2" s="1">
        <v>2</v>
      </c>
      <c r="F2" s="1" t="str">
        <f>D12</f>
        <v>Mexico</v>
      </c>
      <c r="G2" s="2" t="s">
        <v>4</v>
      </c>
      <c r="H2" s="1" t="str">
        <f>D13</f>
        <v>Zuid-Afrika</v>
      </c>
      <c r="I2" s="1">
        <f>'Deelnameformulier WK Spel 2026'!H12</f>
        <v>0</v>
      </c>
      <c r="J2" s="2" t="s">
        <v>4</v>
      </c>
      <c r="K2" s="1">
        <f>'Deelnameformulier WK Spel 2026'!J12</f>
        <v>0</v>
      </c>
      <c r="L2" s="3">
        <f t="shared" ref="L2:L7" si="0">I2-K2</f>
        <v>0</v>
      </c>
      <c r="M2" s="1">
        <v>1</v>
      </c>
      <c r="O2" s="16" t="s">
        <v>95</v>
      </c>
      <c r="P2" s="283" t="s">
        <v>96</v>
      </c>
      <c r="Q2" s="284"/>
      <c r="R2" s="285"/>
      <c r="S2" s="283" t="s">
        <v>97</v>
      </c>
      <c r="T2" s="284"/>
      <c r="U2" s="285"/>
      <c r="V2" s="283" t="s">
        <v>98</v>
      </c>
      <c r="W2" s="284"/>
      <c r="X2" s="285"/>
      <c r="Y2" s="1" t="s">
        <v>96</v>
      </c>
      <c r="Z2" s="1" t="s">
        <v>97</v>
      </c>
      <c r="AA2" s="1" t="s">
        <v>98</v>
      </c>
      <c r="AB2" s="1"/>
    </row>
    <row r="3" spans="1:28" x14ac:dyDescent="0.3">
      <c r="B3" s="1">
        <v>3</v>
      </c>
      <c r="C3" s="2" t="s">
        <v>4</v>
      </c>
      <c r="D3" s="1">
        <v>4</v>
      </c>
      <c r="F3" s="1" t="str">
        <f>D14</f>
        <v>Zuid-Korea</v>
      </c>
      <c r="G3" s="2" t="s">
        <v>4</v>
      </c>
      <c r="H3" s="1" t="str">
        <f>D15</f>
        <v>Tsjechië</v>
      </c>
      <c r="I3" s="1">
        <f>'Deelnameformulier WK Spel 2026'!H13</f>
        <v>0</v>
      </c>
      <c r="J3" s="2" t="s">
        <v>4</v>
      </c>
      <c r="K3" s="1">
        <f>'Deelnameformulier WK Spel 2026'!J13</f>
        <v>0</v>
      </c>
      <c r="L3" s="3">
        <f t="shared" si="0"/>
        <v>0</v>
      </c>
      <c r="M3" s="1">
        <v>1</v>
      </c>
      <c r="O3" s="17">
        <v>1</v>
      </c>
      <c r="P3" s="11">
        <f>IF(L2&gt;0,3,0)</f>
        <v>0</v>
      </c>
      <c r="Q3" s="12">
        <f>IF(L2=0,1,0)</f>
        <v>1</v>
      </c>
      <c r="R3" s="61">
        <f>P3+Q3</f>
        <v>1</v>
      </c>
      <c r="S3" s="11">
        <f>IF(L4&gt;0,3,0)</f>
        <v>0</v>
      </c>
      <c r="T3" s="12">
        <f>IF(L4=0,1,0)</f>
        <v>1</v>
      </c>
      <c r="U3" s="61">
        <f>S3+T3</f>
        <v>1</v>
      </c>
      <c r="V3" s="11">
        <f>IF(L6&lt;0,3,0)</f>
        <v>0</v>
      </c>
      <c r="W3" s="12">
        <f>IF(L6=0,1,0)</f>
        <v>1</v>
      </c>
      <c r="X3" s="61">
        <f>V3+W3</f>
        <v>1</v>
      </c>
      <c r="Y3" s="1">
        <f>IF(M2=1,R3,0)</f>
        <v>1</v>
      </c>
      <c r="Z3" s="1">
        <f>IF(M4=1,U3,0)</f>
        <v>1</v>
      </c>
      <c r="AA3" s="1">
        <f>IF(M6=1,X3,0)</f>
        <v>1</v>
      </c>
    </row>
    <row r="4" spans="1:28" x14ac:dyDescent="0.3">
      <c r="B4" s="1">
        <v>1</v>
      </c>
      <c r="C4" s="2" t="s">
        <v>4</v>
      </c>
      <c r="D4" s="1">
        <v>3</v>
      </c>
      <c r="F4" s="1" t="str">
        <f>F2</f>
        <v>Mexico</v>
      </c>
      <c r="G4" s="2" t="s">
        <v>4</v>
      </c>
      <c r="H4" s="1" t="str">
        <f>D14</f>
        <v>Zuid-Korea</v>
      </c>
      <c r="I4" s="1">
        <f>'Deelnameformulier WK Spel 2026'!H14</f>
        <v>0</v>
      </c>
      <c r="J4" s="2" t="s">
        <v>4</v>
      </c>
      <c r="K4" s="1">
        <f>'Deelnameformulier WK Spel 2026'!J14</f>
        <v>0</v>
      </c>
      <c r="L4" s="3">
        <f t="shared" si="0"/>
        <v>0</v>
      </c>
      <c r="M4" s="1">
        <v>1</v>
      </c>
      <c r="O4" s="18">
        <v>2</v>
      </c>
      <c r="P4" s="13">
        <f>IF(L2&lt;0,3,0)</f>
        <v>0</v>
      </c>
      <c r="Q4" s="9">
        <f>IF(L2=0,1,0)</f>
        <v>1</v>
      </c>
      <c r="R4" s="14">
        <f>P4+Q4</f>
        <v>1</v>
      </c>
      <c r="S4" s="13">
        <f>IF(L5&lt;0,3,0)</f>
        <v>0</v>
      </c>
      <c r="T4" s="9">
        <f>IF(L5=0,1,0)</f>
        <v>1</v>
      </c>
      <c r="U4" s="14">
        <f>S4+T4</f>
        <v>1</v>
      </c>
      <c r="V4" s="13">
        <f>IF(L7&gt;0,3,0)</f>
        <v>0</v>
      </c>
      <c r="W4" s="9">
        <f>IF(L7=0,1,0)</f>
        <v>1</v>
      </c>
      <c r="X4" s="14">
        <f>V4+W4</f>
        <v>1</v>
      </c>
      <c r="Y4" s="1">
        <f>IF(M2=1,R4,0)</f>
        <v>1</v>
      </c>
      <c r="Z4" s="1">
        <f>IF(M5=1,U4,0)</f>
        <v>1</v>
      </c>
      <c r="AA4" s="1">
        <f>IF(M7=1,X4,0)</f>
        <v>1</v>
      </c>
    </row>
    <row r="5" spans="1:28" x14ac:dyDescent="0.3">
      <c r="B5" s="1">
        <v>4</v>
      </c>
      <c r="C5" s="2" t="s">
        <v>4</v>
      </c>
      <c r="D5" s="1">
        <v>2</v>
      </c>
      <c r="F5" s="1" t="str">
        <f>D15</f>
        <v>Tsjechië</v>
      </c>
      <c r="G5" s="2" t="s">
        <v>4</v>
      </c>
      <c r="H5" s="1" t="str">
        <f>D13</f>
        <v>Zuid-Afrika</v>
      </c>
      <c r="I5" s="1">
        <f>'Deelnameformulier WK Spel 2026'!H15</f>
        <v>0</v>
      </c>
      <c r="J5" s="2" t="s">
        <v>4</v>
      </c>
      <c r="K5" s="1">
        <f>'Deelnameformulier WK Spel 2026'!J15</f>
        <v>0</v>
      </c>
      <c r="L5" s="3">
        <f t="shared" si="0"/>
        <v>0</v>
      </c>
      <c r="M5" s="1">
        <v>1</v>
      </c>
      <c r="O5" s="18">
        <v>3</v>
      </c>
      <c r="P5" s="13">
        <f>IF(L3&gt;0,3,0)</f>
        <v>0</v>
      </c>
      <c r="Q5" s="9">
        <f>IF(L3=0,1,0)</f>
        <v>1</v>
      </c>
      <c r="R5" s="14">
        <f>P5+Q5</f>
        <v>1</v>
      </c>
      <c r="S5" s="13">
        <f>IF(L4&lt;0,3,0)</f>
        <v>0</v>
      </c>
      <c r="T5" s="9">
        <f>IF(L4=0,1,0)</f>
        <v>1</v>
      </c>
      <c r="U5" s="14">
        <f>S5+T5</f>
        <v>1</v>
      </c>
      <c r="V5" s="13">
        <f>IF(L7&lt;0,3,0)</f>
        <v>0</v>
      </c>
      <c r="W5" s="9">
        <f>IF(L7=0,1,0)</f>
        <v>1</v>
      </c>
      <c r="X5" s="14">
        <f>V5+W5</f>
        <v>1</v>
      </c>
      <c r="Y5" s="1">
        <f>IF(M3=1,R5,0)</f>
        <v>1</v>
      </c>
      <c r="Z5" s="1">
        <f>IF(M4=1,U5,0)</f>
        <v>1</v>
      </c>
      <c r="AA5" s="1">
        <f>IF(M7=1,X5,0)</f>
        <v>1</v>
      </c>
    </row>
    <row r="6" spans="1:28" ht="15" thickBot="1" x14ac:dyDescent="0.35">
      <c r="B6" s="1">
        <v>4</v>
      </c>
      <c r="C6" s="2" t="s">
        <v>4</v>
      </c>
      <c r="D6" s="1">
        <v>1</v>
      </c>
      <c r="F6" s="1" t="str">
        <f>D15</f>
        <v>Tsjechië</v>
      </c>
      <c r="G6" s="2" t="s">
        <v>4</v>
      </c>
      <c r="H6" s="1" t="str">
        <f>F2</f>
        <v>Mexico</v>
      </c>
      <c r="I6" s="1">
        <f>'Deelnameformulier WK Spel 2026'!H16</f>
        <v>0</v>
      </c>
      <c r="J6" s="2" t="s">
        <v>4</v>
      </c>
      <c r="K6" s="1">
        <f>'Deelnameformulier WK Spel 2026'!J16</f>
        <v>0</v>
      </c>
      <c r="L6" s="3">
        <f t="shared" si="0"/>
        <v>0</v>
      </c>
      <c r="M6" s="1">
        <v>1</v>
      </c>
      <c r="O6" s="16">
        <v>4</v>
      </c>
      <c r="P6" s="10">
        <f>IF(L3&lt;0,3,0)</f>
        <v>0</v>
      </c>
      <c r="Q6" s="15">
        <f>IF(L3=0,1,0)</f>
        <v>1</v>
      </c>
      <c r="R6" s="8">
        <f>P6+Q6</f>
        <v>1</v>
      </c>
      <c r="S6" s="10">
        <f>IF(L5&gt;0,3,0)</f>
        <v>0</v>
      </c>
      <c r="T6" s="15">
        <f>IF(L5=0,1,0)</f>
        <v>1</v>
      </c>
      <c r="U6" s="8">
        <f>S6+T6</f>
        <v>1</v>
      </c>
      <c r="V6" s="10">
        <f>IF(L6&gt;0,3,0)</f>
        <v>0</v>
      </c>
      <c r="W6" s="15">
        <f>IF(L6=0,1,0)</f>
        <v>1</v>
      </c>
      <c r="X6" s="8">
        <f>V6+W6</f>
        <v>1</v>
      </c>
      <c r="Y6" s="1">
        <f>IF(M3=1,R6,0)</f>
        <v>1</v>
      </c>
      <c r="Z6" s="1">
        <f>IF(M5=1,U6,0)</f>
        <v>1</v>
      </c>
      <c r="AA6" s="1">
        <f>IF(M7=1,X6,0)</f>
        <v>1</v>
      </c>
    </row>
    <row r="7" spans="1:28" x14ac:dyDescent="0.3">
      <c r="B7" s="1">
        <v>2</v>
      </c>
      <c r="C7" s="2" t="s">
        <v>4</v>
      </c>
      <c r="D7" s="1">
        <v>3</v>
      </c>
      <c r="F7" s="1" t="str">
        <f>D13</f>
        <v>Zuid-Afrika</v>
      </c>
      <c r="G7" s="2" t="s">
        <v>4</v>
      </c>
      <c r="H7" s="1" t="str">
        <f>D14</f>
        <v>Zuid-Korea</v>
      </c>
      <c r="I7" s="1">
        <f>'Deelnameformulier WK Spel 2026'!H17</f>
        <v>0</v>
      </c>
      <c r="J7" s="2" t="s">
        <v>4</v>
      </c>
      <c r="K7" s="1">
        <f>'Deelnameformulier WK Spel 2026'!J17</f>
        <v>0</v>
      </c>
      <c r="L7" s="3">
        <f t="shared" si="0"/>
        <v>0</v>
      </c>
      <c r="M7" s="1">
        <v>1</v>
      </c>
    </row>
    <row r="9" spans="1:28" ht="15" thickBot="1" x14ac:dyDescent="0.35"/>
    <row r="10" spans="1:28" x14ac:dyDescent="0.3">
      <c r="Y10" s="278" t="s">
        <v>99</v>
      </c>
      <c r="Z10" s="279"/>
      <c r="AA10" s="279"/>
      <c r="AB10" s="280"/>
    </row>
    <row r="11" spans="1:28" s="4" customFormat="1" ht="15" thickBot="1" x14ac:dyDescent="0.35">
      <c r="A11" s="4" t="s">
        <v>703</v>
      </c>
      <c r="B11" s="3" t="s">
        <v>100</v>
      </c>
      <c r="C11" s="3"/>
      <c r="D11" s="3" t="s">
        <v>101</v>
      </c>
      <c r="E11" s="3"/>
      <c r="F11" s="3" t="s">
        <v>50</v>
      </c>
      <c r="G11" s="3"/>
      <c r="H11" s="3" t="s">
        <v>92</v>
      </c>
      <c r="I11" s="3" t="s">
        <v>102</v>
      </c>
      <c r="J11" s="3"/>
      <c r="K11" s="3" t="s">
        <v>41</v>
      </c>
      <c r="L11" s="3" t="s">
        <v>103</v>
      </c>
      <c r="M11" s="3" t="s">
        <v>700</v>
      </c>
      <c r="N11" s="4" t="s">
        <v>702</v>
      </c>
      <c r="O11" s="3"/>
      <c r="P11" s="3"/>
      <c r="Q11" s="3"/>
      <c r="R11" s="3"/>
      <c r="S11" s="3"/>
      <c r="T11" s="3"/>
      <c r="U11" s="3"/>
      <c r="V11" s="3"/>
      <c r="W11" s="3"/>
      <c r="X11" s="3"/>
      <c r="Y11" s="6" t="s">
        <v>50</v>
      </c>
      <c r="Z11" s="7" t="s">
        <v>92</v>
      </c>
      <c r="AA11" s="7" t="s">
        <v>104</v>
      </c>
      <c r="AB11" s="8" t="s">
        <v>105</v>
      </c>
    </row>
    <row r="12" spans="1:28" x14ac:dyDescent="0.3">
      <c r="A12" t="b">
        <f>IF(L12=3,TRUE,FALSE)</f>
        <v>0</v>
      </c>
      <c r="B12" s="1">
        <v>1</v>
      </c>
      <c r="D12" s="1" t="s">
        <v>19</v>
      </c>
      <c r="F12" s="1">
        <f>Y3+Z3+AA3</f>
        <v>3</v>
      </c>
      <c r="H12" s="1">
        <f>I12-K12</f>
        <v>0</v>
      </c>
      <c r="I12" s="1">
        <f>I2+I4+K6</f>
        <v>0</v>
      </c>
      <c r="K12" s="1">
        <f>+K2+K4+I6</f>
        <v>0</v>
      </c>
      <c r="L12" s="3">
        <f>RANK(AB12,AB12:AB15)</f>
        <v>1</v>
      </c>
      <c r="M12">
        <f>COUNTIF(Y3:AA3,3)</f>
        <v>0</v>
      </c>
      <c r="N12">
        <v>15</v>
      </c>
      <c r="Y12" s="22">
        <f>F12*1000</f>
        <v>3000</v>
      </c>
      <c r="Z12" s="23">
        <f>H12*10</f>
        <v>0</v>
      </c>
      <c r="AA12" s="24">
        <f>I12*0.1</f>
        <v>0</v>
      </c>
      <c r="AB12" s="19">
        <f>Y12+Z12+AA12</f>
        <v>3000</v>
      </c>
    </row>
    <row r="13" spans="1:28" x14ac:dyDescent="0.3">
      <c r="A13" t="b">
        <f t="shared" ref="A13:A15" si="1">IF(L13=3,TRUE,FALSE)</f>
        <v>0</v>
      </c>
      <c r="B13" s="1">
        <v>2</v>
      </c>
      <c r="D13" s="1" t="s">
        <v>128</v>
      </c>
      <c r="F13" s="1">
        <f>Y4+Z4+AA4</f>
        <v>3</v>
      </c>
      <c r="H13" s="1">
        <f>I13-K13</f>
        <v>0</v>
      </c>
      <c r="I13" s="1">
        <f>K2+K5+I7</f>
        <v>0</v>
      </c>
      <c r="K13" s="1">
        <f>I2+I5+K7</f>
        <v>0</v>
      </c>
      <c r="L13" s="3">
        <f>RANK(AB13,AB12:AB15)</f>
        <v>1</v>
      </c>
      <c r="M13">
        <f>COUNTIF(Y4:AA4,3)</f>
        <v>0</v>
      </c>
      <c r="N13">
        <v>60</v>
      </c>
      <c r="Y13" s="25">
        <f>F13*1000</f>
        <v>3000</v>
      </c>
      <c r="Z13" s="5">
        <f>H13*10</f>
        <v>0</v>
      </c>
      <c r="AA13" s="26">
        <f>I13*0.1</f>
        <v>0</v>
      </c>
      <c r="AB13" s="20">
        <f>Y13+Z13+AA13</f>
        <v>3000</v>
      </c>
    </row>
    <row r="14" spans="1:28" x14ac:dyDescent="0.3">
      <c r="A14" t="b">
        <f t="shared" si="1"/>
        <v>0</v>
      </c>
      <c r="B14" s="1">
        <v>3</v>
      </c>
      <c r="D14" s="1" t="s">
        <v>129</v>
      </c>
      <c r="F14" s="1">
        <f>Y5+Z5+AA5</f>
        <v>3</v>
      </c>
      <c r="H14" s="1">
        <f>I14-K14</f>
        <v>0</v>
      </c>
      <c r="I14" s="1">
        <f>I3+K4+K7</f>
        <v>0</v>
      </c>
      <c r="K14" s="1">
        <f>K3+I4+I7</f>
        <v>0</v>
      </c>
      <c r="L14" s="3">
        <f>RANK(AB14,AB12:AB15)</f>
        <v>1</v>
      </c>
      <c r="M14">
        <f>COUNTIF(Y5:AA5,3)</f>
        <v>0</v>
      </c>
      <c r="N14">
        <v>25</v>
      </c>
      <c r="Y14" s="25">
        <f>F14*1000</f>
        <v>3000</v>
      </c>
      <c r="Z14" s="5">
        <f>H14*10</f>
        <v>0</v>
      </c>
      <c r="AA14" s="26">
        <f>I14*0.1</f>
        <v>0</v>
      </c>
      <c r="AB14" s="20">
        <f>Y14+Z14+AA14</f>
        <v>3000</v>
      </c>
    </row>
    <row r="15" spans="1:28" ht="15" thickBot="1" x14ac:dyDescent="0.35">
      <c r="A15" t="b">
        <f t="shared" si="1"/>
        <v>0</v>
      </c>
      <c r="B15" s="1">
        <v>4</v>
      </c>
      <c r="D15" s="1" t="s">
        <v>130</v>
      </c>
      <c r="F15" s="1">
        <f>Y6+Z6+AA6</f>
        <v>3</v>
      </c>
      <c r="H15" s="1">
        <f>I15-K15</f>
        <v>0</v>
      </c>
      <c r="I15" s="1">
        <f>+K3+I5+I6</f>
        <v>0</v>
      </c>
      <c r="K15" s="1">
        <f>I3+K5+K6</f>
        <v>0</v>
      </c>
      <c r="L15" s="3">
        <f>RANK(AB15,AB12:AB15)</f>
        <v>1</v>
      </c>
      <c r="M15">
        <f>COUNTIF(Y6:AA6,3)</f>
        <v>0</v>
      </c>
      <c r="N15">
        <v>41</v>
      </c>
      <c r="Y15" s="27">
        <f>F15*1000</f>
        <v>3000</v>
      </c>
      <c r="Z15" s="28">
        <f>H15*10</f>
        <v>0</v>
      </c>
      <c r="AA15" s="29">
        <f>I15*0.1</f>
        <v>0</v>
      </c>
      <c r="AB15" s="21">
        <f>Y15+Z15+AA15</f>
        <v>3000</v>
      </c>
    </row>
  </sheetData>
  <sheetProtection algorithmName="SHA-512" hashValue="ZZZ0X8D4lccj7KWJt6bgtydcyGhcDaUcqPrwIGEPVnwO9dc/BC2KErESAoQA29c/dpgWAGPjiL3gxo8w5v0yrA==" saltValue="5WRJa1Re9i3zRGU5HTGnrw==" spinCount="100000" sheet="1" objects="1" scenarios="1"/>
  <mergeCells count="7">
    <mergeCell ref="Y10:AB10"/>
    <mergeCell ref="Y1:AA1"/>
    <mergeCell ref="B1:D1"/>
    <mergeCell ref="P2:R2"/>
    <mergeCell ref="S2:U2"/>
    <mergeCell ref="V2:X2"/>
    <mergeCell ref="P1:X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20</vt:i4>
      </vt:variant>
      <vt:variant>
        <vt:lpstr>Benoemde bereiken</vt:lpstr>
      </vt:variant>
      <vt:variant>
        <vt:i4>1</vt:i4>
      </vt:variant>
    </vt:vector>
  </HeadingPairs>
  <TitlesOfParts>
    <vt:vector size="21" baseType="lpstr">
      <vt:lpstr>Deelnameformulier WK Spel 2026</vt:lpstr>
      <vt:lpstr>Spelregels en Puntentelling</vt:lpstr>
      <vt:lpstr>Verwerkingsblad</vt:lpstr>
      <vt:lpstr>Knock-Out</vt:lpstr>
      <vt:lpstr>3e plek</vt:lpstr>
      <vt:lpstr>Keuze</vt:lpstr>
      <vt:lpstr>Mapping</vt:lpstr>
      <vt:lpstr>Resultaat</vt:lpstr>
      <vt:lpstr>Poule A</vt:lpstr>
      <vt:lpstr>Poule B</vt:lpstr>
      <vt:lpstr>Poule C</vt:lpstr>
      <vt:lpstr>Poule D</vt:lpstr>
      <vt:lpstr>Poule E</vt:lpstr>
      <vt:lpstr>Poule F</vt:lpstr>
      <vt:lpstr>Poule G</vt:lpstr>
      <vt:lpstr>Poule H</vt:lpstr>
      <vt:lpstr>Poule I</vt:lpstr>
      <vt:lpstr>Poule J</vt:lpstr>
      <vt:lpstr>Poule K</vt:lpstr>
      <vt:lpstr>Poule L</vt:lpstr>
      <vt:lpstr>'Deelnameformulier WK Spel 2026'!Afdrukbereik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Remco van der Zwaart</dc:creator>
  <cp:keywords/>
  <dc:description/>
  <cp:lastModifiedBy>Douwe de Val</cp:lastModifiedBy>
  <cp:revision/>
  <cp:lastPrinted>2022-10-06T15:42:45Z</cp:lastPrinted>
  <dcterms:created xsi:type="dcterms:W3CDTF">2018-04-27T21:21:36Z</dcterms:created>
  <dcterms:modified xsi:type="dcterms:W3CDTF">2026-06-07T07:23:57Z</dcterms:modified>
  <cp:category/>
  <cp:contentStatus/>
</cp:coreProperties>
</file>